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heath\Dropbox\Broker Rate Sheet\LIBOR Curves\10 Years\"/>
    </mc:Choice>
  </mc:AlternateContent>
  <xr:revisionPtr revIDLastSave="0" documentId="13_ncr:1_{18603DAB-17E5-42FC-96C2-88C48AA1C2DB}" xr6:coauthVersionLast="45" xr6:coauthVersionMax="45" xr10:uidLastSave="{00000000-0000-0000-0000-000000000000}"/>
  <bookViews>
    <workbookView xWindow="28680" yWindow="-120" windowWidth="29040" windowHeight="15840" xr2:uid="{00000000-000D-0000-FFFF-FFFF00000000}"/>
  </bookViews>
  <sheets>
    <sheet name="Forward Curve" sheetId="1" r:id="rId1"/>
    <sheet name="Notes &amp; Methodology" sheetId="5" r:id="rId2"/>
    <sheet name="Vols" sheetId="3" state="veryHidden" r:id="rId3"/>
    <sheet name="DataValidation" sheetId="4" state="very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3" i="3" l="1"/>
  <c r="N14" i="3" s="1"/>
  <c r="N15" i="3" s="1"/>
  <c r="N16" i="3" s="1"/>
  <c r="N17" i="3" s="1"/>
  <c r="N18" i="3" s="1"/>
  <c r="N19" i="3" s="1"/>
  <c r="N20" i="3" s="1"/>
  <c r="N21" i="3" s="1"/>
  <c r="N22" i="3" s="1"/>
  <c r="N12" i="3"/>
  <c r="N25" i="3"/>
  <c r="N26" i="3" s="1"/>
  <c r="N27" i="3" s="1"/>
  <c r="N28" i="3" s="1"/>
  <c r="N29" i="3" s="1"/>
  <c r="N30" i="3" s="1"/>
  <c r="N31" i="3" s="1"/>
  <c r="N32" i="3" s="1"/>
  <c r="N33" i="3" s="1"/>
  <c r="N34" i="3" s="1"/>
  <c r="N24" i="3"/>
  <c r="N37" i="3"/>
  <c r="N38" i="3" s="1"/>
  <c r="N39" i="3" s="1"/>
  <c r="N40" i="3" s="1"/>
  <c r="N41" i="3" s="1"/>
  <c r="N42" i="3" s="1"/>
  <c r="N43" i="3" s="1"/>
  <c r="N44" i="3" s="1"/>
  <c r="N45" i="3" s="1"/>
  <c r="N46" i="3" s="1"/>
  <c r="N36" i="3"/>
  <c r="O2" i="3" l="1"/>
  <c r="P2" i="3"/>
  <c r="Q2" i="3"/>
  <c r="O3" i="3"/>
  <c r="P3" i="3"/>
  <c r="Q3" i="3"/>
  <c r="O4" i="3"/>
  <c r="P4" i="3"/>
  <c r="Q4" i="3"/>
  <c r="O5" i="3"/>
  <c r="P5" i="3"/>
  <c r="Q5" i="3"/>
  <c r="O6" i="3"/>
  <c r="P6" i="3"/>
  <c r="Q6" i="3"/>
  <c r="O7" i="3"/>
  <c r="P7" i="3"/>
  <c r="Q7" i="3"/>
  <c r="O8" i="3"/>
  <c r="P8" i="3"/>
  <c r="Q8" i="3"/>
  <c r="O9" i="3"/>
  <c r="P9" i="3"/>
  <c r="Q9" i="3"/>
  <c r="O10" i="3"/>
  <c r="P10" i="3"/>
  <c r="Q10" i="3"/>
  <c r="O11" i="3"/>
  <c r="P11" i="3"/>
  <c r="Q11" i="3"/>
  <c r="O12" i="3"/>
  <c r="P12" i="3"/>
  <c r="Q12" i="3"/>
  <c r="O13" i="3"/>
  <c r="P13" i="3"/>
  <c r="Q13" i="3"/>
  <c r="O14" i="3"/>
  <c r="P14" i="3"/>
  <c r="Q14" i="3"/>
  <c r="P15" i="3"/>
  <c r="Q15" i="3"/>
  <c r="P16" i="3"/>
  <c r="Q16" i="3"/>
  <c r="P17" i="3"/>
  <c r="Q17" i="3"/>
  <c r="P18" i="3"/>
  <c r="Q18" i="3"/>
  <c r="P19" i="3"/>
  <c r="Q19" i="3"/>
  <c r="P20" i="3"/>
  <c r="Q20" i="3"/>
  <c r="P21" i="3"/>
  <c r="Q21" i="3"/>
  <c r="P22" i="3"/>
  <c r="Q22" i="3"/>
  <c r="P23" i="3"/>
  <c r="Q23" i="3"/>
  <c r="P24" i="3"/>
  <c r="Q24" i="3"/>
  <c r="O25" i="3"/>
  <c r="P25" i="3"/>
  <c r="Q25" i="3"/>
  <c r="O26" i="3"/>
  <c r="P26" i="3"/>
  <c r="Q26" i="3"/>
  <c r="P27" i="3"/>
  <c r="Q27" i="3"/>
  <c r="P28" i="3"/>
  <c r="Q28" i="3"/>
  <c r="P29" i="3"/>
  <c r="Q29" i="3"/>
  <c r="P30" i="3"/>
  <c r="Q30" i="3"/>
  <c r="P31" i="3"/>
  <c r="Q31" i="3"/>
  <c r="P32" i="3"/>
  <c r="Q32" i="3"/>
  <c r="P33" i="3"/>
  <c r="Q33" i="3"/>
  <c r="P34" i="3"/>
  <c r="Q34" i="3"/>
  <c r="P35" i="3"/>
  <c r="Q35" i="3"/>
  <c r="P36" i="3"/>
  <c r="Q36" i="3"/>
  <c r="O37" i="3"/>
  <c r="P37" i="3"/>
  <c r="Q37" i="3"/>
  <c r="O38" i="3"/>
  <c r="P38" i="3"/>
  <c r="Q38" i="3"/>
  <c r="P39" i="3"/>
  <c r="Q39" i="3"/>
  <c r="P40" i="3"/>
  <c r="Q40" i="3"/>
  <c r="P41" i="3"/>
  <c r="Q41" i="3"/>
  <c r="P42" i="3"/>
  <c r="Q42" i="3"/>
  <c r="P43" i="3"/>
  <c r="Q43" i="3"/>
  <c r="P44" i="3"/>
  <c r="Q44" i="3"/>
  <c r="P45" i="3"/>
  <c r="Q45" i="3"/>
  <c r="P46" i="3"/>
  <c r="Q46" i="3"/>
  <c r="P47" i="3"/>
  <c r="Q47" i="3"/>
  <c r="P48" i="3"/>
  <c r="Q48" i="3"/>
  <c r="O49" i="3"/>
  <c r="P49" i="3"/>
  <c r="Q49" i="3"/>
  <c r="O50" i="3"/>
  <c r="P50" i="3"/>
  <c r="Q50" i="3"/>
  <c r="O51" i="3"/>
  <c r="P51" i="3"/>
  <c r="Q51" i="3"/>
  <c r="O52" i="3"/>
  <c r="P52" i="3"/>
  <c r="Q52" i="3"/>
  <c r="O53" i="3"/>
  <c r="P53" i="3"/>
  <c r="Q53" i="3"/>
  <c r="O54" i="3"/>
  <c r="P54" i="3"/>
  <c r="Q54" i="3"/>
  <c r="O55" i="3"/>
  <c r="P55" i="3"/>
  <c r="Q55" i="3"/>
  <c r="O56" i="3"/>
  <c r="P56" i="3"/>
  <c r="Q56" i="3"/>
  <c r="O57" i="3"/>
  <c r="P57" i="3"/>
  <c r="Q57" i="3"/>
  <c r="O58" i="3"/>
  <c r="P58" i="3"/>
  <c r="Q58" i="3"/>
  <c r="O59" i="3"/>
  <c r="P59" i="3"/>
  <c r="Q59" i="3"/>
  <c r="O60" i="3"/>
  <c r="P60" i="3"/>
  <c r="Q60" i="3"/>
  <c r="O61" i="3"/>
  <c r="P61" i="3"/>
  <c r="Q61" i="3"/>
  <c r="O62" i="3"/>
  <c r="P62" i="3"/>
  <c r="Q62" i="3"/>
  <c r="O63" i="3"/>
  <c r="P63" i="3"/>
  <c r="Q63" i="3"/>
  <c r="O64" i="3"/>
  <c r="P64" i="3"/>
  <c r="Q64" i="3"/>
  <c r="O65" i="3"/>
  <c r="P65" i="3"/>
  <c r="Q65" i="3"/>
  <c r="O66" i="3"/>
  <c r="P66" i="3"/>
  <c r="Q66" i="3"/>
  <c r="O67" i="3"/>
  <c r="P67" i="3"/>
  <c r="Q67" i="3"/>
  <c r="O68" i="3"/>
  <c r="P68" i="3"/>
  <c r="Q68" i="3"/>
  <c r="O69" i="3"/>
  <c r="P69" i="3"/>
  <c r="Q69" i="3"/>
  <c r="O70" i="3"/>
  <c r="P70" i="3"/>
  <c r="Q70" i="3"/>
  <c r="O71" i="3"/>
  <c r="P71" i="3"/>
  <c r="Q71" i="3"/>
  <c r="O72" i="3"/>
  <c r="P72" i="3"/>
  <c r="Q72" i="3"/>
  <c r="O73" i="3"/>
  <c r="P73" i="3"/>
  <c r="Q73" i="3"/>
  <c r="O74" i="3"/>
  <c r="P74" i="3"/>
  <c r="Q74" i="3"/>
  <c r="O75" i="3"/>
  <c r="P75" i="3"/>
  <c r="Q75" i="3"/>
  <c r="O76" i="3"/>
  <c r="P76" i="3"/>
  <c r="Q76" i="3"/>
  <c r="O77" i="3"/>
  <c r="P77" i="3"/>
  <c r="Q77" i="3"/>
  <c r="O78" i="3"/>
  <c r="P78" i="3"/>
  <c r="Q78" i="3"/>
  <c r="O79" i="3"/>
  <c r="P79" i="3"/>
  <c r="Q79" i="3"/>
  <c r="O80" i="3"/>
  <c r="P80" i="3"/>
  <c r="Q80" i="3"/>
  <c r="O81" i="3"/>
  <c r="P81" i="3"/>
  <c r="Q81" i="3"/>
  <c r="O82" i="3"/>
  <c r="P82" i="3"/>
  <c r="Q82" i="3"/>
  <c r="O83" i="3"/>
  <c r="P83" i="3"/>
  <c r="Q83" i="3"/>
  <c r="O84" i="3"/>
  <c r="P84" i="3"/>
  <c r="Q84" i="3"/>
  <c r="O85" i="3"/>
  <c r="P85" i="3"/>
  <c r="Q85" i="3"/>
  <c r="Q86" i="3" l="1"/>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O27" i="3" l="1"/>
  <c r="O39" i="3"/>
  <c r="O15" i="3"/>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 i="1"/>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6" i="3" l="1"/>
  <c r="O40" i="3"/>
  <c r="O28" i="3"/>
  <c r="B13" i="1"/>
  <c r="D6" i="1" s="1"/>
  <c r="O29" i="3" l="1"/>
  <c r="O41" i="3"/>
  <c r="O17" i="3"/>
  <c r="A2" i="3"/>
  <c r="I2" i="3" l="1"/>
  <c r="J2" i="3"/>
  <c r="K2" i="3"/>
  <c r="S2" i="3" s="1"/>
  <c r="L2" i="3"/>
  <c r="O42" i="3"/>
  <c r="O18" i="3"/>
  <c r="O30" i="3"/>
  <c r="D12" i="1"/>
  <c r="O31" i="3" l="1"/>
  <c r="O19" i="3"/>
  <c r="O43" i="3"/>
  <c r="B14" i="1"/>
  <c r="O44" i="3" l="1"/>
  <c r="O20" i="3"/>
  <c r="O32" i="3"/>
  <c r="B15" i="1"/>
  <c r="A4" i="3" s="1"/>
  <c r="A3" i="3"/>
  <c r="J3" i="3" l="1"/>
  <c r="L3" i="3"/>
  <c r="I3" i="3"/>
  <c r="K3" i="3"/>
  <c r="S3" i="3" s="1"/>
  <c r="K4" i="3"/>
  <c r="S4" i="3" s="1"/>
  <c r="L4" i="3"/>
  <c r="J4" i="3"/>
  <c r="I4" i="3"/>
  <c r="O21" i="3"/>
  <c r="O33" i="3"/>
  <c r="O45" i="3"/>
  <c r="D13" i="1"/>
  <c r="B16" i="1"/>
  <c r="A5" i="3" s="1"/>
  <c r="I5" i="3" l="1"/>
  <c r="L5" i="3"/>
  <c r="K5" i="3"/>
  <c r="S5" i="3" s="1"/>
  <c r="J5" i="3"/>
  <c r="O34" i="3"/>
  <c r="O46" i="3"/>
  <c r="O22" i="3"/>
  <c r="B17" i="1"/>
  <c r="A6" i="3" s="1"/>
  <c r="K6" i="3" l="1"/>
  <c r="S6" i="3" s="1"/>
  <c r="I6" i="3"/>
  <c r="J6" i="3"/>
  <c r="L6" i="3"/>
  <c r="O23" i="3"/>
  <c r="O24" i="3"/>
  <c r="O47" i="3"/>
  <c r="O48" i="3"/>
  <c r="O35" i="3"/>
  <c r="O36" i="3"/>
  <c r="B18" i="1"/>
  <c r="A7" i="3" s="1"/>
  <c r="K7" i="3" l="1"/>
  <c r="S7" i="3" s="1"/>
  <c r="L7" i="3"/>
  <c r="I7" i="3"/>
  <c r="J7" i="3"/>
  <c r="B19" i="1"/>
  <c r="A8" i="3" s="1"/>
  <c r="I8" i="3" l="1"/>
  <c r="J8" i="3"/>
  <c r="L8" i="3"/>
  <c r="K8" i="3"/>
  <c r="S8" i="3" s="1"/>
  <c r="B20" i="1"/>
  <c r="A9" i="3" s="1"/>
  <c r="I9" i="3" l="1"/>
  <c r="J9" i="3"/>
  <c r="K9" i="3"/>
  <c r="S9" i="3" s="1"/>
  <c r="L9" i="3"/>
  <c r="B21" i="1"/>
  <c r="A10" i="3" s="1"/>
  <c r="D14" i="1"/>
  <c r="K10" i="3" l="1"/>
  <c r="S10" i="3" s="1"/>
  <c r="I10" i="3"/>
  <c r="J10" i="3"/>
  <c r="L10" i="3"/>
  <c r="B22" i="1"/>
  <c r="A11" i="3" s="1"/>
  <c r="D15" i="1"/>
  <c r="K11" i="3" l="1"/>
  <c r="S11" i="3" s="1"/>
  <c r="L11" i="3"/>
  <c r="J11" i="3"/>
  <c r="I11" i="3"/>
  <c r="B23" i="1"/>
  <c r="A12" i="3" s="1"/>
  <c r="J12" i="3" l="1"/>
  <c r="I12" i="3"/>
  <c r="K12" i="3"/>
  <c r="S12" i="3" s="1"/>
  <c r="L12" i="3"/>
  <c r="B24" i="1"/>
  <c r="A13" i="3" s="1"/>
  <c r="K13" i="3" l="1"/>
  <c r="S13" i="3" s="1"/>
  <c r="J13" i="3"/>
  <c r="I13" i="3"/>
  <c r="L13" i="3"/>
  <c r="B25" i="1"/>
  <c r="A14" i="3" s="1"/>
  <c r="L14" i="3" l="1"/>
  <c r="K14" i="3"/>
  <c r="S14" i="3" s="1"/>
  <c r="J14" i="3"/>
  <c r="I14" i="3"/>
  <c r="B26" i="1"/>
  <c r="A15" i="3" s="1"/>
  <c r="J15" i="3" l="1"/>
  <c r="L15" i="3"/>
  <c r="I15" i="3"/>
  <c r="K15" i="3"/>
  <c r="S15" i="3" s="1"/>
  <c r="B27" i="1"/>
  <c r="A16" i="3" s="1"/>
  <c r="L16" i="3" l="1"/>
  <c r="K16" i="3"/>
  <c r="S16" i="3" s="1"/>
  <c r="I16" i="3"/>
  <c r="J16" i="3"/>
  <c r="B28" i="1"/>
  <c r="A17" i="3" s="1"/>
  <c r="L17" i="3" l="1"/>
  <c r="K17" i="3"/>
  <c r="S17" i="3" s="1"/>
  <c r="I17" i="3"/>
  <c r="J17" i="3"/>
  <c r="D16" i="1"/>
  <c r="B29" i="1"/>
  <c r="A18" i="3" s="1"/>
  <c r="K18" i="3" l="1"/>
  <c r="S18" i="3" s="1"/>
  <c r="L18" i="3"/>
  <c r="J18" i="3"/>
  <c r="I18" i="3"/>
  <c r="D17" i="1"/>
  <c r="B30" i="1"/>
  <c r="A19" i="3" s="1"/>
  <c r="L19" i="3" l="1"/>
  <c r="I19" i="3"/>
  <c r="K19" i="3"/>
  <c r="S19" i="3" s="1"/>
  <c r="J19" i="3"/>
  <c r="B31" i="1"/>
  <c r="A20" i="3" s="1"/>
  <c r="D18" i="1"/>
  <c r="L20" i="3" l="1"/>
  <c r="I20" i="3"/>
  <c r="J20" i="3"/>
  <c r="K20" i="3"/>
  <c r="S20" i="3" s="1"/>
  <c r="B32" i="1"/>
  <c r="A21" i="3" s="1"/>
  <c r="D19" i="1"/>
  <c r="J21" i="3" l="1"/>
  <c r="K21" i="3"/>
  <c r="S21" i="3" s="1"/>
  <c r="L21" i="3"/>
  <c r="I21" i="3"/>
  <c r="D20" i="1"/>
  <c r="B33" i="1"/>
  <c r="A22" i="3" s="1"/>
  <c r="I22" i="3" l="1"/>
  <c r="J22" i="3"/>
  <c r="L22" i="3"/>
  <c r="K22" i="3"/>
  <c r="S22" i="3" s="1"/>
  <c r="D21" i="1"/>
  <c r="B34" i="1"/>
  <c r="A23" i="3" s="1"/>
  <c r="I23" i="3" l="1"/>
  <c r="K23" i="3"/>
  <c r="S23" i="3" s="1"/>
  <c r="L23" i="3"/>
  <c r="J23" i="3"/>
  <c r="D22" i="1"/>
  <c r="B35" i="1"/>
  <c r="A24" i="3" s="1"/>
  <c r="J24" i="3" l="1"/>
  <c r="L24" i="3"/>
  <c r="I24" i="3"/>
  <c r="K24" i="3"/>
  <c r="S24" i="3" s="1"/>
  <c r="D23" i="1"/>
  <c r="B36" i="1"/>
  <c r="A25" i="3" s="1"/>
  <c r="K25" i="3" l="1"/>
  <c r="S25" i="3" s="1"/>
  <c r="L25" i="3"/>
  <c r="I25" i="3"/>
  <c r="J25" i="3"/>
  <c r="D24" i="1"/>
  <c r="B37" i="1"/>
  <c r="A26" i="3" s="1"/>
  <c r="K26" i="3" l="1"/>
  <c r="S26" i="3" s="1"/>
  <c r="J26" i="3"/>
  <c r="L26" i="3"/>
  <c r="I26" i="3"/>
  <c r="D25" i="1"/>
  <c r="B38" i="1"/>
  <c r="A27" i="3" s="1"/>
  <c r="I27" i="3" l="1"/>
  <c r="J27" i="3"/>
  <c r="K27" i="3"/>
  <c r="S27" i="3" s="1"/>
  <c r="L27" i="3"/>
  <c r="B39" i="1"/>
  <c r="A28" i="3" s="1"/>
  <c r="K28" i="3" l="1"/>
  <c r="S28" i="3" s="1"/>
  <c r="J28" i="3"/>
  <c r="I28" i="3"/>
  <c r="L28" i="3"/>
  <c r="D26" i="1"/>
  <c r="D27" i="1"/>
  <c r="B40" i="1"/>
  <c r="A29" i="3" s="1"/>
  <c r="J29" i="3" l="1"/>
  <c r="I29" i="3"/>
  <c r="K29" i="3"/>
  <c r="S29" i="3" s="1"/>
  <c r="L29" i="3"/>
  <c r="D28" i="1"/>
  <c r="B41" i="1"/>
  <c r="A30" i="3" s="1"/>
  <c r="L30" i="3" l="1"/>
  <c r="K30" i="3"/>
  <c r="S30" i="3" s="1"/>
  <c r="I30" i="3"/>
  <c r="J30" i="3"/>
  <c r="D29" i="1"/>
  <c r="B42" i="1"/>
  <c r="A31" i="3" s="1"/>
  <c r="D31" i="1"/>
  <c r="I31" i="3" l="1"/>
  <c r="K31" i="3"/>
  <c r="S31" i="3" s="1"/>
  <c r="J31" i="3"/>
  <c r="L31" i="3"/>
  <c r="B43" i="1"/>
  <c r="A32" i="3" s="1"/>
  <c r="K32" i="3" l="1"/>
  <c r="S32" i="3" s="1"/>
  <c r="J32" i="3"/>
  <c r="L32" i="3"/>
  <c r="I32" i="3"/>
  <c r="D30" i="1"/>
  <c r="B44" i="1"/>
  <c r="A33" i="3" s="1"/>
  <c r="K33" i="3" l="1"/>
  <c r="S33" i="3" s="1"/>
  <c r="L33" i="3"/>
  <c r="I33" i="3"/>
  <c r="J33" i="3"/>
  <c r="D32" i="1"/>
  <c r="B45" i="1"/>
  <c r="A34" i="3" s="1"/>
  <c r="K34" i="3" l="1"/>
  <c r="S34" i="3" s="1"/>
  <c r="L34" i="3"/>
  <c r="J34" i="3"/>
  <c r="I34" i="3"/>
  <c r="D33" i="1"/>
  <c r="B46" i="1"/>
  <c r="A35" i="3" s="1"/>
  <c r="K35" i="3" l="1"/>
  <c r="S35" i="3" s="1"/>
  <c r="I35" i="3"/>
  <c r="J35" i="3"/>
  <c r="L35" i="3"/>
  <c r="B47" i="1"/>
  <c r="A36" i="3" s="1"/>
  <c r="K36" i="3" l="1"/>
  <c r="S36" i="3" s="1"/>
  <c r="L36" i="3"/>
  <c r="J36" i="3"/>
  <c r="I36" i="3"/>
  <c r="B48" i="1"/>
  <c r="A37" i="3" s="1"/>
  <c r="I37" i="3" l="1"/>
  <c r="J37" i="3"/>
  <c r="L37" i="3"/>
  <c r="K37" i="3"/>
  <c r="S37" i="3" s="1"/>
  <c r="B49" i="1"/>
  <c r="A38" i="3" s="1"/>
  <c r="K38" i="3" l="1"/>
  <c r="S38" i="3" s="1"/>
  <c r="I38" i="3"/>
  <c r="J38" i="3"/>
  <c r="L38" i="3"/>
  <c r="B50" i="1"/>
  <c r="A39" i="3" s="1"/>
  <c r="I39" i="3" l="1"/>
  <c r="L39" i="3"/>
  <c r="K39" i="3"/>
  <c r="S39" i="3" s="1"/>
  <c r="J39" i="3"/>
  <c r="B51" i="1"/>
  <c r="A40" i="3" s="1"/>
  <c r="K40" i="3" l="1"/>
  <c r="S40" i="3" s="1"/>
  <c r="J40" i="3"/>
  <c r="L40" i="3"/>
  <c r="I40" i="3"/>
  <c r="B52" i="1"/>
  <c r="A41" i="3" s="1"/>
  <c r="L41" i="3" l="1"/>
  <c r="J41" i="3"/>
  <c r="K41" i="3"/>
  <c r="S41" i="3" s="1"/>
  <c r="I41" i="3"/>
  <c r="B53" i="1"/>
  <c r="A42" i="3" s="1"/>
  <c r="I42" i="3" l="1"/>
  <c r="J42" i="3"/>
  <c r="L42" i="3"/>
  <c r="K42" i="3"/>
  <c r="S42" i="3" s="1"/>
  <c r="B54" i="1"/>
  <c r="A43" i="3" s="1"/>
  <c r="K43" i="3" l="1"/>
  <c r="S43" i="3" s="1"/>
  <c r="J43" i="3"/>
  <c r="I43" i="3"/>
  <c r="L43" i="3"/>
  <c r="B55" i="1"/>
  <c r="A44" i="3" s="1"/>
  <c r="J44" i="3" l="1"/>
  <c r="L44" i="3"/>
  <c r="I44" i="3"/>
  <c r="K44" i="3"/>
  <c r="S44" i="3" s="1"/>
  <c r="B56" i="1"/>
  <c r="A45" i="3" s="1"/>
  <c r="L45" i="3" l="1"/>
  <c r="J45" i="3"/>
  <c r="I45" i="3"/>
  <c r="K45" i="3"/>
  <c r="S45" i="3" s="1"/>
  <c r="D45" i="1"/>
  <c r="B57" i="1"/>
  <c r="A46" i="3" s="1"/>
  <c r="J46" i="3" l="1"/>
  <c r="K46" i="3"/>
  <c r="S46" i="3" s="1"/>
  <c r="L46" i="3"/>
  <c r="I46" i="3"/>
  <c r="D46" i="1"/>
  <c r="B58" i="1"/>
  <c r="A47" i="3" s="1"/>
  <c r="I47" i="3" l="1"/>
  <c r="K47" i="3"/>
  <c r="S47" i="3" s="1"/>
  <c r="L47" i="3"/>
  <c r="J47" i="3"/>
  <c r="D47" i="1"/>
  <c r="B59" i="1"/>
  <c r="A48" i="3" s="1"/>
  <c r="L48" i="3" l="1"/>
  <c r="I48" i="3"/>
  <c r="K48" i="3"/>
  <c r="S48" i="3" s="1"/>
  <c r="J48" i="3"/>
  <c r="D48" i="1"/>
  <c r="B60" i="1"/>
  <c r="A49" i="3" s="1"/>
  <c r="K49" i="3" l="1"/>
  <c r="S49" i="3" s="1"/>
  <c r="I49" i="3"/>
  <c r="J49" i="3"/>
  <c r="L49" i="3"/>
  <c r="D49" i="1"/>
  <c r="B61" i="1"/>
  <c r="A50" i="3" s="1"/>
  <c r="K50" i="3" l="1"/>
  <c r="S50" i="3" s="1"/>
  <c r="L50" i="3"/>
  <c r="I50" i="3"/>
  <c r="J50" i="3"/>
  <c r="D50" i="1"/>
  <c r="B62" i="1"/>
  <c r="A51" i="3" s="1"/>
  <c r="K51" i="3" l="1"/>
  <c r="S51" i="3" s="1"/>
  <c r="J51" i="3"/>
  <c r="L51" i="3"/>
  <c r="I51" i="3"/>
  <c r="D51" i="1"/>
  <c r="B63" i="1"/>
  <c r="A52" i="3" s="1"/>
  <c r="I52" i="3" l="1"/>
  <c r="K52" i="3"/>
  <c r="S52" i="3" s="1"/>
  <c r="L52" i="3"/>
  <c r="J52" i="3"/>
  <c r="D52" i="1"/>
  <c r="B64" i="1"/>
  <c r="A53" i="3" s="1"/>
  <c r="I53" i="3" l="1"/>
  <c r="K53" i="3"/>
  <c r="S53" i="3" s="1"/>
  <c r="J53" i="3"/>
  <c r="L53" i="3"/>
  <c r="D53" i="1"/>
  <c r="D63" i="1"/>
  <c r="B65" i="1"/>
  <c r="A54" i="3" s="1"/>
  <c r="I54" i="3" l="1"/>
  <c r="L54" i="3"/>
  <c r="K54" i="3"/>
  <c r="S54" i="3" s="1"/>
  <c r="J54" i="3"/>
  <c r="D54" i="1"/>
  <c r="D64" i="1"/>
  <c r="B66" i="1"/>
  <c r="A55" i="3" s="1"/>
  <c r="D56" i="1"/>
  <c r="D55" i="1"/>
  <c r="I55" i="3" l="1"/>
  <c r="L55" i="3"/>
  <c r="K55" i="3"/>
  <c r="S55" i="3" s="1"/>
  <c r="J55" i="3"/>
  <c r="D65" i="1"/>
  <c r="B67" i="1"/>
  <c r="A56" i="3" s="1"/>
  <c r="D57" i="1"/>
  <c r="J56" i="3" l="1"/>
  <c r="I56" i="3"/>
  <c r="L56" i="3"/>
  <c r="K56" i="3"/>
  <c r="S56" i="3" s="1"/>
  <c r="D66" i="1"/>
  <c r="B68" i="1"/>
  <c r="A57" i="3" s="1"/>
  <c r="D58" i="1"/>
  <c r="J57" i="3" l="1"/>
  <c r="I57" i="3"/>
  <c r="L57" i="3"/>
  <c r="K57" i="3"/>
  <c r="S57" i="3" s="1"/>
  <c r="D67" i="1"/>
  <c r="B69" i="1"/>
  <c r="A58" i="3" s="1"/>
  <c r="D59" i="1"/>
  <c r="K58" i="3" l="1"/>
  <c r="S58" i="3" s="1"/>
  <c r="I58" i="3"/>
  <c r="J58" i="3"/>
  <c r="L58" i="3"/>
  <c r="D68" i="1"/>
  <c r="B70" i="1"/>
  <c r="A59" i="3" s="1"/>
  <c r="D60" i="1"/>
  <c r="I59" i="3" l="1"/>
  <c r="K59" i="3"/>
  <c r="S59" i="3" s="1"/>
  <c r="J59" i="3"/>
  <c r="L59" i="3"/>
  <c r="D69" i="1"/>
  <c r="B71" i="1"/>
  <c r="A60" i="3" s="1"/>
  <c r="D62" i="1"/>
  <c r="D61" i="1"/>
  <c r="K60" i="3" l="1"/>
  <c r="S60" i="3" s="1"/>
  <c r="I60" i="3"/>
  <c r="L60" i="3"/>
  <c r="J60" i="3"/>
  <c r="D70" i="1"/>
  <c r="B72" i="1"/>
  <c r="A61" i="3" s="1"/>
  <c r="K61" i="3" l="1"/>
  <c r="S61" i="3" s="1"/>
  <c r="D72" i="1" s="1"/>
  <c r="J61" i="3"/>
  <c r="I61" i="3"/>
  <c r="L61" i="3"/>
  <c r="B73" i="1"/>
  <c r="A62" i="3" s="1"/>
  <c r="D71" i="1"/>
  <c r="I62" i="3" l="1"/>
  <c r="K62" i="3"/>
  <c r="S62" i="3" s="1"/>
  <c r="J62" i="3"/>
  <c r="L62" i="3"/>
  <c r="B74" i="1"/>
  <c r="A63" i="3" s="1"/>
  <c r="L63" i="3" l="1"/>
  <c r="I63" i="3"/>
  <c r="K63" i="3"/>
  <c r="S63" i="3" s="1"/>
  <c r="J63" i="3"/>
  <c r="D73" i="1"/>
  <c r="B75" i="1"/>
  <c r="A64" i="3" s="1"/>
  <c r="J64" i="3" l="1"/>
  <c r="L64" i="3"/>
  <c r="K64" i="3"/>
  <c r="S64" i="3" s="1"/>
  <c r="I64" i="3"/>
  <c r="D74" i="1"/>
  <c r="B76" i="1"/>
  <c r="A65" i="3" s="1"/>
  <c r="J65" i="3" l="1"/>
  <c r="L65" i="3"/>
  <c r="I65" i="3"/>
  <c r="K65" i="3"/>
  <c r="S65" i="3" s="1"/>
  <c r="D75" i="1"/>
  <c r="B77" i="1"/>
  <c r="A66" i="3" s="1"/>
  <c r="K66" i="3" l="1"/>
  <c r="S66" i="3" s="1"/>
  <c r="D77" i="1" s="1"/>
  <c r="L66" i="3"/>
  <c r="I66" i="3"/>
  <c r="J66" i="3"/>
  <c r="D76" i="1"/>
  <c r="B78" i="1"/>
  <c r="A67" i="3" s="1"/>
  <c r="K67" i="3" l="1"/>
  <c r="S67" i="3" s="1"/>
  <c r="J67" i="3"/>
  <c r="I67" i="3"/>
  <c r="L67" i="3"/>
  <c r="B79" i="1"/>
  <c r="A68" i="3" s="1"/>
  <c r="J68" i="3" l="1"/>
  <c r="L68" i="3"/>
  <c r="K68" i="3"/>
  <c r="S68" i="3" s="1"/>
  <c r="I68" i="3"/>
  <c r="D78" i="1"/>
  <c r="B80" i="1"/>
  <c r="A69" i="3" s="1"/>
  <c r="K69" i="3" l="1"/>
  <c r="S69" i="3" s="1"/>
  <c r="D80" i="1" s="1"/>
  <c r="I69" i="3"/>
  <c r="J69" i="3"/>
  <c r="L69" i="3"/>
  <c r="D79" i="1"/>
  <c r="B81" i="1"/>
  <c r="A70" i="3" s="1"/>
  <c r="J70" i="3" l="1"/>
  <c r="I70" i="3"/>
  <c r="L70" i="3"/>
  <c r="K70" i="3"/>
  <c r="S70" i="3" s="1"/>
  <c r="D81" i="1" s="1"/>
  <c r="B82" i="1"/>
  <c r="A71" i="3" s="1"/>
  <c r="I71" i="3" l="1"/>
  <c r="L71" i="3"/>
  <c r="K71" i="3"/>
  <c r="S71" i="3" s="1"/>
  <c r="J71" i="3"/>
  <c r="B83" i="1"/>
  <c r="A72" i="3" s="1"/>
  <c r="L72" i="3" l="1"/>
  <c r="I72" i="3"/>
  <c r="J72" i="3"/>
  <c r="K72" i="3"/>
  <c r="S72" i="3" s="1"/>
  <c r="D82" i="1"/>
  <c r="B84" i="1"/>
  <c r="A73" i="3" s="1"/>
  <c r="J73" i="3" l="1"/>
  <c r="K73" i="3"/>
  <c r="S73" i="3" s="1"/>
  <c r="L73" i="3"/>
  <c r="I73" i="3"/>
  <c r="D83" i="1"/>
  <c r="B85" i="1"/>
  <c r="A74" i="3" s="1"/>
  <c r="K74" i="3" l="1"/>
  <c r="S74" i="3" s="1"/>
  <c r="D85" i="1" s="1"/>
  <c r="L74" i="3"/>
  <c r="I74" i="3"/>
  <c r="J74" i="3"/>
  <c r="D84" i="1"/>
  <c r="B86" i="1"/>
  <c r="A75" i="3" s="1"/>
  <c r="K75" i="3" l="1"/>
  <c r="S75" i="3" s="1"/>
  <c r="I75" i="3"/>
  <c r="J75" i="3"/>
  <c r="L75" i="3"/>
  <c r="B87" i="1"/>
  <c r="A76" i="3" s="1"/>
  <c r="I76" i="3" l="1"/>
  <c r="K76" i="3"/>
  <c r="S76" i="3" s="1"/>
  <c r="D87" i="1" s="1"/>
  <c r="J76" i="3"/>
  <c r="L76" i="3"/>
  <c r="D86" i="1"/>
  <c r="B88" i="1"/>
  <c r="A77" i="3" s="1"/>
  <c r="K77" i="3" l="1"/>
  <c r="S77" i="3" s="1"/>
  <c r="D88" i="1" s="1"/>
  <c r="I77" i="3"/>
  <c r="L77" i="3"/>
  <c r="J77" i="3"/>
  <c r="B89" i="1"/>
  <c r="A78" i="3" s="1"/>
  <c r="L78" i="3" l="1"/>
  <c r="J78" i="3"/>
  <c r="K78" i="3"/>
  <c r="S78" i="3" s="1"/>
  <c r="I78" i="3"/>
  <c r="B90" i="1"/>
  <c r="A79" i="3" s="1"/>
  <c r="I79" i="3" l="1"/>
  <c r="L79" i="3"/>
  <c r="K79" i="3"/>
  <c r="S79" i="3" s="1"/>
  <c r="D90" i="1" s="1"/>
  <c r="J79" i="3"/>
  <c r="D89" i="1"/>
  <c r="B91" i="1"/>
  <c r="A80" i="3" s="1"/>
  <c r="L80" i="3" l="1"/>
  <c r="I80" i="3"/>
  <c r="K80" i="3"/>
  <c r="S80" i="3" s="1"/>
  <c r="D91" i="1" s="1"/>
  <c r="J80" i="3"/>
  <c r="B92" i="1"/>
  <c r="A81" i="3" s="1"/>
  <c r="J81" i="3" l="1"/>
  <c r="L81" i="3"/>
  <c r="I81" i="3"/>
  <c r="K81" i="3"/>
  <c r="S81" i="3" s="1"/>
  <c r="D92" i="1" s="1"/>
  <c r="B93" i="1"/>
  <c r="A82" i="3" s="1"/>
  <c r="J82" i="3" l="1"/>
  <c r="K82" i="3"/>
  <c r="S82" i="3" s="1"/>
  <c r="D93" i="1" s="1"/>
  <c r="L82" i="3"/>
  <c r="I82" i="3"/>
  <c r="B94" i="1"/>
  <c r="A83" i="3" s="1"/>
  <c r="J83" i="3" l="1"/>
  <c r="K83" i="3"/>
  <c r="S83" i="3" s="1"/>
  <c r="D94" i="1" s="1"/>
  <c r="L83" i="3"/>
  <c r="I83" i="3"/>
  <c r="B95" i="1"/>
  <c r="A84" i="3" s="1"/>
  <c r="J84" i="3" l="1"/>
  <c r="L84" i="3"/>
  <c r="K84" i="3"/>
  <c r="S84" i="3" s="1"/>
  <c r="D95" i="1" s="1"/>
  <c r="I84" i="3"/>
  <c r="B96" i="1"/>
  <c r="A85" i="3" s="1"/>
  <c r="J85" i="3" l="1"/>
  <c r="K85" i="3"/>
  <c r="S85" i="3" s="1"/>
  <c r="D96" i="1" s="1"/>
  <c r="L85" i="3"/>
  <c r="I85" i="3"/>
  <c r="B97" i="1"/>
  <c r="A86" i="3" s="1"/>
  <c r="L86" i="3" s="1"/>
  <c r="I86" i="3" l="1"/>
  <c r="K86" i="3"/>
  <c r="S86" i="3" s="1"/>
  <c r="D97" i="1" s="1"/>
  <c r="J86" i="3"/>
  <c r="B98" i="1"/>
  <c r="A87" i="3" s="1"/>
  <c r="L87" i="3" s="1"/>
  <c r="B99" i="1" l="1"/>
  <c r="A88" i="3" s="1"/>
  <c r="J88" i="3" s="1"/>
  <c r="I87" i="3"/>
  <c r="J87" i="3"/>
  <c r="K87" i="3"/>
  <c r="S87" i="3" s="1"/>
  <c r="D98" i="1" s="1"/>
  <c r="I88" i="3" l="1"/>
  <c r="B100" i="1"/>
  <c r="A89" i="3" s="1"/>
  <c r="L89" i="3" s="1"/>
  <c r="K88" i="3"/>
  <c r="S88" i="3" s="1"/>
  <c r="D99" i="1" s="1"/>
  <c r="L88" i="3"/>
  <c r="B101" i="1" l="1"/>
  <c r="A90" i="3" s="1"/>
  <c r="L90" i="3" s="1"/>
  <c r="I89" i="3"/>
  <c r="K89" i="3"/>
  <c r="S89" i="3" s="1"/>
  <c r="D100" i="1" s="1"/>
  <c r="J89" i="3"/>
  <c r="B102" i="1" l="1"/>
  <c r="A91" i="3" s="1"/>
  <c r="L91" i="3" s="1"/>
  <c r="J90" i="3"/>
  <c r="I90" i="3"/>
  <c r="K90" i="3"/>
  <c r="S90" i="3" s="1"/>
  <c r="D101" i="1" s="1"/>
  <c r="J91" i="3" l="1"/>
  <c r="I91" i="3"/>
  <c r="K91" i="3"/>
  <c r="S91" i="3" s="1"/>
  <c r="D102" i="1" s="1"/>
  <c r="B103" i="1"/>
  <c r="A92" i="3" s="1"/>
  <c r="L92" i="3" s="1"/>
  <c r="K92" i="3" l="1"/>
  <c r="S92" i="3" s="1"/>
  <c r="D103" i="1" s="1"/>
  <c r="I92" i="3"/>
  <c r="J92" i="3"/>
  <c r="B104" i="1"/>
  <c r="A93" i="3" s="1"/>
  <c r="K93" i="3" s="1"/>
  <c r="S93" i="3" s="1"/>
  <c r="I93" i="3" l="1"/>
  <c r="L93" i="3"/>
  <c r="J93" i="3"/>
  <c r="B105" i="1"/>
  <c r="A94" i="3" s="1"/>
  <c r="J94" i="3" s="1"/>
  <c r="D104" i="1"/>
  <c r="I94" i="3" l="1"/>
  <c r="L94" i="3"/>
  <c r="B106" i="1"/>
  <c r="A95" i="3" s="1"/>
  <c r="I95" i="3" s="1"/>
  <c r="K94" i="3"/>
  <c r="S94" i="3" s="1"/>
  <c r="D105" i="1" s="1"/>
  <c r="K95" i="3" l="1"/>
  <c r="S95" i="3" s="1"/>
  <c r="D106" i="1" s="1"/>
  <c r="J95" i="3"/>
  <c r="L95" i="3"/>
  <c r="B107" i="1"/>
  <c r="A96" i="3" s="1"/>
  <c r="J96" i="3" s="1"/>
  <c r="L96" i="3" l="1"/>
  <c r="K96" i="3"/>
  <c r="S96" i="3" s="1"/>
  <c r="D107" i="1" s="1"/>
  <c r="I96" i="3"/>
  <c r="B108" i="1"/>
  <c r="A97" i="3" s="1"/>
  <c r="I97" i="3" s="1"/>
  <c r="J97" i="3" l="1"/>
  <c r="L97" i="3"/>
  <c r="K97" i="3"/>
  <c r="S97" i="3" s="1"/>
  <c r="D108" i="1" s="1"/>
  <c r="B109" i="1"/>
  <c r="A98" i="3" s="1"/>
  <c r="L98" i="3" s="1"/>
  <c r="I98" i="3" l="1"/>
  <c r="K98" i="3"/>
  <c r="S98" i="3" s="1"/>
  <c r="D109" i="1" s="1"/>
  <c r="J98" i="3"/>
  <c r="B110" i="1"/>
  <c r="A99" i="3" s="1"/>
  <c r="K99" i="3" s="1"/>
  <c r="S99" i="3" s="1"/>
  <c r="J99" i="3" l="1"/>
  <c r="L99" i="3"/>
  <c r="I99" i="3"/>
  <c r="B111" i="1"/>
  <c r="A100" i="3" s="1"/>
  <c r="K100" i="3" s="1"/>
  <c r="S100" i="3" s="1"/>
  <c r="D110" i="1"/>
  <c r="I100" i="3" l="1"/>
  <c r="L100" i="3"/>
  <c r="J100" i="3"/>
  <c r="B112" i="1"/>
  <c r="A101" i="3" s="1"/>
  <c r="L101" i="3" s="1"/>
  <c r="D111" i="1"/>
  <c r="K101" i="3" l="1"/>
  <c r="S101" i="3" s="1"/>
  <c r="D112" i="1" s="1"/>
  <c r="J101" i="3"/>
  <c r="I101" i="3"/>
  <c r="B113" i="1"/>
  <c r="A102" i="3" s="1"/>
  <c r="L102" i="3" s="1"/>
  <c r="I102" i="3" l="1"/>
  <c r="B114" i="1"/>
  <c r="A103" i="3" s="1"/>
  <c r="K103" i="3" s="1"/>
  <c r="S103" i="3" s="1"/>
  <c r="K102" i="3"/>
  <c r="S102" i="3" s="1"/>
  <c r="D113" i="1" s="1"/>
  <c r="J102" i="3"/>
  <c r="B115" i="1" l="1"/>
  <c r="A104" i="3" s="1"/>
  <c r="I104" i="3" s="1"/>
  <c r="L103" i="3"/>
  <c r="I103" i="3"/>
  <c r="J103" i="3"/>
  <c r="D114" i="1"/>
  <c r="J104" i="3" l="1"/>
  <c r="K104" i="3"/>
  <c r="S104" i="3" s="1"/>
  <c r="D115" i="1" s="1"/>
  <c r="L104" i="3"/>
  <c r="B116" i="1"/>
  <c r="A105" i="3" s="1"/>
  <c r="L105" i="3" s="1"/>
  <c r="J105" i="3" l="1"/>
  <c r="I105" i="3"/>
  <c r="K105" i="3"/>
  <c r="S105" i="3" s="1"/>
  <c r="D116" i="1" s="1"/>
  <c r="B117" i="1"/>
  <c r="A106" i="3" s="1"/>
  <c r="I106" i="3" s="1"/>
  <c r="B118" i="1" l="1"/>
  <c r="A107" i="3" s="1"/>
  <c r="L107" i="3" s="1"/>
  <c r="L106" i="3"/>
  <c r="K106" i="3"/>
  <c r="S106" i="3" s="1"/>
  <c r="D117" i="1" s="1"/>
  <c r="J106" i="3"/>
  <c r="J107" i="3" l="1"/>
  <c r="I107" i="3"/>
  <c r="K107" i="3"/>
  <c r="S107" i="3" s="1"/>
  <c r="D118" i="1" s="1"/>
  <c r="B119" i="1"/>
  <c r="A108" i="3" s="1"/>
  <c r="L108" i="3" s="1"/>
  <c r="J108" i="3" l="1"/>
  <c r="K108" i="3"/>
  <c r="S108" i="3" s="1"/>
  <c r="D119" i="1" s="1"/>
  <c r="I108" i="3"/>
  <c r="B120" i="1"/>
  <c r="A109" i="3" s="1"/>
  <c r="J109" i="3" s="1"/>
  <c r="K109" i="3" l="1"/>
  <c r="S109" i="3" s="1"/>
  <c r="D120" i="1" s="1"/>
  <c r="I109" i="3"/>
  <c r="B121" i="1"/>
  <c r="A110" i="3" s="1"/>
  <c r="L110" i="3" s="1"/>
  <c r="L109" i="3"/>
  <c r="K110" i="3" l="1"/>
  <c r="S110" i="3" s="1"/>
  <c r="D121" i="1" s="1"/>
  <c r="J110" i="3"/>
  <c r="I110" i="3"/>
  <c r="B122" i="1"/>
  <c r="A111" i="3" s="1"/>
  <c r="K111" i="3" s="1"/>
  <c r="S111" i="3" s="1"/>
  <c r="B123" i="1" l="1"/>
  <c r="A112" i="3" s="1"/>
  <c r="L112" i="3" s="1"/>
  <c r="J111" i="3"/>
  <c r="I111" i="3"/>
  <c r="L111" i="3"/>
  <c r="D122" i="1"/>
  <c r="I112" i="3" l="1"/>
  <c r="K112" i="3"/>
  <c r="S112" i="3" s="1"/>
  <c r="D123" i="1" s="1"/>
  <c r="J112" i="3"/>
  <c r="B124" i="1"/>
  <c r="A113" i="3" s="1"/>
  <c r="L113" i="3" s="1"/>
  <c r="J113" i="3" l="1"/>
  <c r="K113" i="3"/>
  <c r="S113" i="3" s="1"/>
  <c r="D124" i="1" s="1"/>
  <c r="I113" i="3"/>
  <c r="B125" i="1"/>
  <c r="A114" i="3" s="1"/>
  <c r="K114" i="3" s="1"/>
  <c r="S114" i="3" s="1"/>
  <c r="L114" i="3" l="1"/>
  <c r="B126" i="1"/>
  <c r="A115" i="3" s="1"/>
  <c r="J115" i="3" s="1"/>
  <c r="I114" i="3"/>
  <c r="J114" i="3"/>
  <c r="D125" i="1"/>
  <c r="K115" i="3"/>
  <c r="S115" i="3" s="1"/>
  <c r="I115" i="3" l="1"/>
  <c r="L115" i="3"/>
  <c r="B127" i="1"/>
  <c r="A116" i="3" s="1"/>
  <c r="K116" i="3" s="1"/>
  <c r="S116" i="3" s="1"/>
  <c r="D126" i="1"/>
  <c r="B128" i="1" l="1"/>
  <c r="A117" i="3" s="1"/>
  <c r="L117" i="3" s="1"/>
  <c r="J116" i="3"/>
  <c r="I116" i="3"/>
  <c r="L116" i="3"/>
  <c r="D127" i="1"/>
  <c r="I117" i="3" l="1"/>
  <c r="K117" i="3"/>
  <c r="S117" i="3" s="1"/>
  <c r="D128" i="1" s="1"/>
  <c r="J117" i="3"/>
  <c r="B129" i="1"/>
  <c r="A118" i="3" s="1"/>
  <c r="K118" i="3" s="1"/>
  <c r="S118" i="3" s="1"/>
  <c r="J118" i="3" l="1"/>
  <c r="L118" i="3"/>
  <c r="I118" i="3"/>
  <c r="B130" i="1"/>
  <c r="A119" i="3" s="1"/>
  <c r="K119" i="3" s="1"/>
  <c r="S119" i="3" s="1"/>
  <c r="L119" i="3"/>
  <c r="D129" i="1"/>
  <c r="J119" i="3" l="1"/>
  <c r="I119" i="3"/>
  <c r="B131" i="1"/>
  <c r="A120" i="3" s="1"/>
  <c r="L120" i="3" s="1"/>
  <c r="D130" i="1"/>
  <c r="J120" i="3"/>
  <c r="I120" i="3"/>
  <c r="K120" i="3"/>
  <c r="S120" i="3" s="1"/>
  <c r="B132" i="1" l="1"/>
  <c r="A121" i="3" s="1"/>
  <c r="D131" i="1"/>
  <c r="K121" i="3" l="1"/>
  <c r="S121" i="3" s="1"/>
  <c r="I121" i="3"/>
  <c r="L121" i="3"/>
  <c r="J121" i="3"/>
  <c r="D132" i="1" l="1"/>
  <c r="D34" i="1"/>
  <c r="D35" i="1" l="1"/>
  <c r="D36" i="1" l="1"/>
  <c r="D37" i="1" l="1"/>
  <c r="D38" i="1" l="1"/>
  <c r="D39" i="1" l="1"/>
  <c r="D40" i="1" l="1"/>
  <c r="D41" i="1" l="1"/>
  <c r="D42" i="1" l="1"/>
  <c r="D44" i="1" l="1"/>
  <c r="D43" i="1"/>
</calcChain>
</file>

<file path=xl/sharedStrings.xml><?xml version="1.0" encoding="utf-8"?>
<sst xmlns="http://schemas.openxmlformats.org/spreadsheetml/2006/main" count="50" uniqueCount="40">
  <si>
    <t>Reset Date</t>
  </si>
  <si>
    <t>1mL</t>
  </si>
  <si>
    <t>3mL</t>
  </si>
  <si>
    <t>Vol</t>
  </si>
  <si>
    <t>Curve</t>
  </si>
  <si>
    <t>Curves</t>
  </si>
  <si>
    <t>1-Month LIBOR</t>
  </si>
  <si>
    <t>3-Month LIBOR</t>
  </si>
  <si>
    <t>Market Expectations</t>
  </si>
  <si>
    <t>Market Shock</t>
  </si>
  <si>
    <t>Shocks</t>
  </si>
  <si>
    <t>+2 Standard Deviation</t>
  </si>
  <si>
    <t>+1 Standard Deviation</t>
  </si>
  <si>
    <t>-1 Standard Deviation</t>
  </si>
  <si>
    <t>-2 Standard Deviation</t>
  </si>
  <si>
    <t>FOMC Dot Plot</t>
  </si>
  <si>
    <t>LIBOR @ 4.00%</t>
  </si>
  <si>
    <t>Shocked Curve</t>
  </si>
  <si>
    <t>-1 SD</t>
  </si>
  <si>
    <t>-2 SD</t>
  </si>
  <si>
    <t>+1 SD</t>
  </si>
  <si>
    <t>+2 SD</t>
  </si>
  <si>
    <t>FOMC</t>
  </si>
  <si>
    <t>DISCLAIMER</t>
  </si>
  <si>
    <t>METHODOLOGY</t>
  </si>
  <si>
    <t>LIBOR Standard Deviation Movements</t>
  </si>
  <si>
    <t>SD Movements are based on the range of expected outcomes by calculating the implied volatility of forward-looking LIBOR options. This is then applied to the forward curve by stripping the time component from the Black-Scholes formula to reveal the range of expected outcomes implied by market-traded LIBOR options.</t>
  </si>
  <si>
    <t>FORWARD CURVE</t>
  </si>
  <si>
    <r>
      <t>1-Month LIBOR</t>
    </r>
    <r>
      <rPr>
        <sz val="11"/>
        <color theme="1"/>
        <rFont val="Garamond"/>
        <family val="1"/>
      </rPr>
      <t xml:space="preserve"> - The FOMC publishes a quarterly anonymous survey of individual FOMC members forecasts for the path of Fed Funds moving forward. Survey results are given for the end of each calendar year. For forecasting purposes, we use the median result of this survey as a proxy for 1-Month LIBOR by interpolating between each year-end data point.</t>
    </r>
  </si>
  <si>
    <r>
      <rPr>
        <i/>
        <sz val="11"/>
        <color theme="1"/>
        <rFont val="Garamond"/>
        <family val="1"/>
      </rPr>
      <t>3-Month LIBOR</t>
    </r>
    <r>
      <rPr>
        <sz val="11"/>
        <color theme="1"/>
        <rFont val="Garamond"/>
        <family val="1"/>
      </rPr>
      <t xml:space="preserve"> - For longer-dated LIBOR, we use the current 1v3 basis forecast to calculate the appropriate spread over the 1-Month LIBOR curve. Otherwise, the calculation method is the same.</t>
    </r>
  </si>
  <si>
    <t>This simply shocks the curve by assuming LIBOR moves to 4.00% at the next reset date, regardless of whether 1-Month or 3-Month LIBOR is chosen, as an alternative methodology to stress test debt portfolios.</t>
  </si>
  <si>
    <t>NOTES</t>
  </si>
  <si>
    <t>The rates provided herein are updated as of market close every Friday. These shock scenarios may be used to stress-test debt portfolios based on current market forecasts and other available proxys. Keep in mind that most extreme shock scenarios will lose value after 24-26 months. If you have any questions, please contact us at PensfordTeam@pensford.com, or (704) 887-9880.</t>
  </si>
  <si>
    <t>+25 bps</t>
  </si>
  <si>
    <t>+50 bps</t>
  </si>
  <si>
    <t>Last Updated</t>
  </si>
  <si>
    <t>Generally, this material is for informational purposes only and is not intended as an offer or solicitation for the purchase or sale of any financial instrument or as an official confirmation of any transaction. Your receipt of this material does not create a client relationship with us and we are not acting as fiduciary or advisory capacity to you by providing the information herein. All market prices, data and other information are not warranted as to completeness or accuracy and are subject to change without notice. This material may contain information that is privileged, confidential, legally privileged, and/or exempt from disclosure under applicable law. Though the information herein may discuss certain legal and tax aspects of financial instruments, Pensford, LLC does not provide legal or tax advice. The contents herein are the copyright material of Pensford, LLC and shall not be copied, reproduced, or redistributed without the express written permission of Pensford, LLC.</t>
  </si>
  <si>
    <t>Prime</t>
  </si>
  <si>
    <t>SOFR</t>
  </si>
  <si>
    <t>Shocked FOMC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</si>
</sst>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409]mmmm\ d\,\ yyyy;@"/>
    <numFmt numFmtId="166" formatCode="0.0000000%"/>
    <numFmt numFmtId="167" formatCode="0.000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indexed="9"/>
      <name val="Calibri"/>
      <family val="2"/>
    </font>
    <font>
      <sz val="11"/>
      <color theme="1"/>
      <name val="Garamond"/>
      <family val="1"/>
    </font>
    <font>
      <i/>
      <sz val="9"/>
      <color theme="1"/>
      <name val="Garamond"/>
      <family val="1"/>
    </font>
    <font>
      <b/>
      <sz val="11"/>
      <name val="Garamond"/>
      <family val="1"/>
    </font>
    <font>
      <b/>
      <sz val="11"/>
      <color theme="1"/>
      <name val="Garamond"/>
      <family val="1"/>
    </font>
    <font>
      <u/>
      <sz val="11"/>
      <color theme="1"/>
      <name val="Garamond"/>
      <family val="1"/>
    </font>
    <font>
      <i/>
      <sz val="11"/>
      <color theme="1"/>
      <name val="Garamond"/>
      <family val="1"/>
    </font>
    <font>
      <b/>
      <sz val="11"/>
      <color indexed="9"/>
      <name val="Calibri"/>
      <family val="2"/>
      <scheme val="minor"/>
    </font>
    <font>
      <sz val="11"/>
      <color rgb="FF00000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4F81BD"/>
        <bgColor indexed="64"/>
      </patternFill>
    </fill>
    <fill>
      <patternFill patternType="solid">
        <fgColor theme="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bottom style="medium">
        <color indexed="64"/>
      </bottom>
      <diagonal/>
    </border>
    <border>
      <left/>
      <right/>
      <top style="medium">
        <color indexed="64"/>
      </top>
      <bottom/>
      <diagonal/>
    </border>
  </borders>
  <cellStyleXfs count="46">
    <xf numFmtId="165" fontId="0" fillId="0" borderId="0"/>
    <xf numFmtId="165" fontId="2" fillId="0" borderId="0" applyNumberFormat="0" applyFill="0" applyBorder="0" applyAlignment="0" applyProtection="0"/>
    <xf numFmtId="165" fontId="3" fillId="0" borderId="1" applyNumberFormat="0" applyFill="0" applyAlignment="0" applyProtection="0"/>
    <xf numFmtId="165" fontId="4" fillId="0" borderId="2" applyNumberFormat="0" applyFill="0" applyAlignment="0" applyProtection="0"/>
    <xf numFmtId="165" fontId="5" fillId="0" borderId="3" applyNumberFormat="0" applyFill="0" applyAlignment="0" applyProtection="0"/>
    <xf numFmtId="165" fontId="5" fillId="0" borderId="0" applyNumberFormat="0" applyFill="0" applyBorder="0" applyAlignment="0" applyProtection="0"/>
    <xf numFmtId="165" fontId="6" fillId="2" borderId="0" applyNumberFormat="0" applyBorder="0" applyAlignment="0" applyProtection="0"/>
    <xf numFmtId="165" fontId="7" fillId="3" borderId="0" applyNumberFormat="0" applyBorder="0" applyAlignment="0" applyProtection="0"/>
    <xf numFmtId="165" fontId="8" fillId="4" borderId="0" applyNumberFormat="0" applyBorder="0" applyAlignment="0" applyProtection="0"/>
    <xf numFmtId="165" fontId="9" fillId="5" borderId="4" applyNumberFormat="0" applyAlignment="0" applyProtection="0"/>
    <xf numFmtId="165" fontId="10" fillId="6" borderId="5" applyNumberFormat="0" applyAlignment="0" applyProtection="0"/>
    <xf numFmtId="165" fontId="11" fillId="6" borderId="4" applyNumberFormat="0" applyAlignment="0" applyProtection="0"/>
    <xf numFmtId="165" fontId="12" fillId="0" borderId="6" applyNumberFormat="0" applyFill="0" applyAlignment="0" applyProtection="0"/>
    <xf numFmtId="165" fontId="13" fillId="7" borderId="7" applyNumberFormat="0" applyAlignment="0" applyProtection="0"/>
    <xf numFmtId="165" fontId="14" fillId="0" borderId="0" applyNumberFormat="0" applyFill="0" applyBorder="0" applyAlignment="0" applyProtection="0"/>
    <xf numFmtId="165" fontId="1" fillId="8" borderId="8" applyNumberFormat="0" applyFont="0" applyAlignment="0" applyProtection="0"/>
    <xf numFmtId="165" fontId="15" fillId="0" borderId="0" applyNumberFormat="0" applyFill="0" applyBorder="0" applyAlignment="0" applyProtection="0"/>
    <xf numFmtId="165" fontId="16" fillId="0" borderId="9" applyNumberFormat="0" applyFill="0" applyAlignment="0" applyProtection="0"/>
    <xf numFmtId="165" fontId="17" fillId="9" borderId="0" applyNumberFormat="0" applyBorder="0" applyAlignment="0" applyProtection="0"/>
    <xf numFmtId="165" fontId="1" fillId="10" borderId="0" applyNumberFormat="0" applyBorder="0" applyAlignment="0" applyProtection="0"/>
    <xf numFmtId="165" fontId="1" fillId="11" borderId="0" applyNumberFormat="0" applyBorder="0" applyAlignment="0" applyProtection="0"/>
    <xf numFmtId="165" fontId="17" fillId="12" borderId="0" applyNumberFormat="0" applyBorder="0" applyAlignment="0" applyProtection="0"/>
    <xf numFmtId="165" fontId="17" fillId="13" borderId="0" applyNumberFormat="0" applyBorder="0" applyAlignment="0" applyProtection="0"/>
    <xf numFmtId="165" fontId="1" fillId="14" borderId="0" applyNumberFormat="0" applyBorder="0" applyAlignment="0" applyProtection="0"/>
    <xf numFmtId="165" fontId="1" fillId="15" borderId="0" applyNumberFormat="0" applyBorder="0" applyAlignment="0" applyProtection="0"/>
    <xf numFmtId="165" fontId="17" fillId="16" borderId="0" applyNumberFormat="0" applyBorder="0" applyAlignment="0" applyProtection="0"/>
    <xf numFmtId="165" fontId="17" fillId="17" borderId="0" applyNumberFormat="0" applyBorder="0" applyAlignment="0" applyProtection="0"/>
    <xf numFmtId="165" fontId="1" fillId="18" borderId="0" applyNumberFormat="0" applyBorder="0" applyAlignment="0" applyProtection="0"/>
    <xf numFmtId="165" fontId="1" fillId="19" borderId="0" applyNumberFormat="0" applyBorder="0" applyAlignment="0" applyProtection="0"/>
    <xf numFmtId="165" fontId="17" fillId="20" borderId="0" applyNumberFormat="0" applyBorder="0" applyAlignment="0" applyProtection="0"/>
    <xf numFmtId="165" fontId="17" fillId="21" borderId="0" applyNumberFormat="0" applyBorder="0" applyAlignment="0" applyProtection="0"/>
    <xf numFmtId="165" fontId="1" fillId="22" borderId="0" applyNumberFormat="0" applyBorder="0" applyAlignment="0" applyProtection="0"/>
    <xf numFmtId="165" fontId="1" fillId="23" borderId="0" applyNumberFormat="0" applyBorder="0" applyAlignment="0" applyProtection="0"/>
    <xf numFmtId="165" fontId="17" fillId="24" borderId="0" applyNumberFormat="0" applyBorder="0" applyAlignment="0" applyProtection="0"/>
    <xf numFmtId="165" fontId="17" fillId="25" borderId="0" applyNumberFormat="0" applyBorder="0" applyAlignment="0" applyProtection="0"/>
    <xf numFmtId="165" fontId="1" fillId="26" borderId="0" applyNumberFormat="0" applyBorder="0" applyAlignment="0" applyProtection="0"/>
    <xf numFmtId="165" fontId="1" fillId="27" borderId="0" applyNumberFormat="0" applyBorder="0" applyAlignment="0" applyProtection="0"/>
    <xf numFmtId="165" fontId="17" fillId="28" borderId="0" applyNumberFormat="0" applyBorder="0" applyAlignment="0" applyProtection="0"/>
    <xf numFmtId="165" fontId="17" fillId="29" borderId="0" applyNumberFormat="0" applyBorder="0" applyAlignment="0" applyProtection="0"/>
    <xf numFmtId="165" fontId="1" fillId="30" borderId="0" applyNumberFormat="0" applyBorder="0" applyAlignment="0" applyProtection="0"/>
    <xf numFmtId="165" fontId="1" fillId="31" borderId="0" applyNumberFormat="0" applyBorder="0" applyAlignment="0" applyProtection="0"/>
    <xf numFmtId="165" fontId="17" fillId="32" borderId="0" applyNumberFormat="0" applyBorder="0" applyAlignment="0" applyProtection="0"/>
    <xf numFmtId="165" fontId="18" fillId="33"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56">
    <xf numFmtId="165" fontId="0" fillId="0" borderId="0" xfId="0"/>
    <xf numFmtId="0" fontId="18" fillId="34" borderId="0" xfId="42" applyNumberFormat="1" applyFill="1" applyAlignment="1" applyProtection="1">
      <alignment horizontal="center"/>
      <protection hidden="1"/>
    </xf>
    <xf numFmtId="0" fontId="18" fillId="34" borderId="10" xfId="42" applyNumberFormat="1" applyFill="1" applyBorder="1" applyAlignment="1" applyProtection="1">
      <alignment horizontal="center"/>
      <protection hidden="1"/>
    </xf>
    <xf numFmtId="0" fontId="0" fillId="0" borderId="0" xfId="0" applyNumberFormat="1" applyProtection="1">
      <protection hidden="1"/>
    </xf>
    <xf numFmtId="0" fontId="18" fillId="34" borderId="10" xfId="42" applyNumberFormat="1" applyFill="1" applyBorder="1" applyAlignment="1" applyProtection="1">
      <alignment horizontal="center" vertical="center"/>
      <protection hidden="1"/>
    </xf>
    <xf numFmtId="14" fontId="1" fillId="0" borderId="0" xfId="0" applyNumberFormat="1" applyFont="1" applyAlignment="1" applyProtection="1">
      <alignment horizontal="center" vertical="center"/>
      <protection hidden="1"/>
    </xf>
    <xf numFmtId="10" fontId="0" fillId="36" borderId="0" xfId="44" applyNumberFormat="1" applyFont="1" applyFill="1" applyProtection="1">
      <protection hidden="1"/>
    </xf>
    <xf numFmtId="10" fontId="0" fillId="0" borderId="0" xfId="44" applyNumberFormat="1" applyFont="1" applyProtection="1">
      <protection hidden="1"/>
    </xf>
    <xf numFmtId="10" fontId="0" fillId="0" borderId="0" xfId="0" applyNumberFormat="1" applyProtection="1">
      <protection hidden="1"/>
    </xf>
    <xf numFmtId="0" fontId="1" fillId="0" borderId="0" xfId="0" applyNumberFormat="1" applyFont="1" applyAlignment="1" applyProtection="1">
      <alignment horizontal="center" vertical="center"/>
      <protection hidden="1"/>
    </xf>
    <xf numFmtId="0" fontId="0" fillId="0" borderId="0" xfId="0" applyNumberFormat="1" applyAlignment="1" applyProtection="1">
      <alignment horizontal="center" vertical="center"/>
      <protection hidden="1"/>
    </xf>
    <xf numFmtId="165" fontId="17" fillId="34" borderId="0" xfId="0" applyFont="1" applyFill="1" applyProtection="1">
      <protection hidden="1"/>
    </xf>
    <xf numFmtId="165" fontId="0" fillId="0" borderId="0" xfId="0" applyProtection="1">
      <protection hidden="1"/>
    </xf>
    <xf numFmtId="165" fontId="0" fillId="0" borderId="0" xfId="0" quotePrefix="1" applyProtection="1">
      <protection hidden="1"/>
    </xf>
    <xf numFmtId="165" fontId="19" fillId="0" borderId="0" xfId="0" applyFont="1" applyProtection="1">
      <protection hidden="1"/>
    </xf>
    <xf numFmtId="165" fontId="22" fillId="0" borderId="0" xfId="0" applyFont="1" applyAlignment="1" applyProtection="1">
      <alignment vertical="center"/>
      <protection hidden="1"/>
    </xf>
    <xf numFmtId="165" fontId="22" fillId="0" borderId="0" xfId="0" applyFont="1" applyAlignment="1" applyProtection="1">
      <alignment horizontal="left"/>
      <protection hidden="1"/>
    </xf>
    <xf numFmtId="165" fontId="19" fillId="0" borderId="0" xfId="0" applyFont="1" applyAlignment="1" applyProtection="1">
      <alignment horizontal="center"/>
      <protection hidden="1"/>
    </xf>
    <xf numFmtId="165" fontId="19" fillId="0" borderId="0" xfId="0" applyFont="1" applyAlignment="1" applyProtection="1">
      <alignment horizontal="left"/>
      <protection hidden="1"/>
    </xf>
    <xf numFmtId="165" fontId="21" fillId="0" borderId="11" xfId="42" applyFont="1" applyFill="1" applyBorder="1" applyAlignment="1" applyProtection="1">
      <alignment horizontal="center"/>
      <protection hidden="1"/>
    </xf>
    <xf numFmtId="14" fontId="19" fillId="0" borderId="0" xfId="0" applyNumberFormat="1" applyFont="1" applyAlignment="1" applyProtection="1">
      <alignment horizontal="center" vertical="center"/>
      <protection hidden="1"/>
    </xf>
    <xf numFmtId="164" fontId="19" fillId="35" borderId="0" xfId="0" applyNumberFormat="1" applyFont="1" applyFill="1" applyAlignment="1" applyProtection="1">
      <alignment horizontal="center" vertical="center"/>
      <protection hidden="1"/>
    </xf>
    <xf numFmtId="164" fontId="19" fillId="0" borderId="0" xfId="0" applyNumberFormat="1" applyFont="1" applyAlignment="1" applyProtection="1">
      <alignment horizontal="center" vertical="center"/>
      <protection hidden="1"/>
    </xf>
    <xf numFmtId="0" fontId="19" fillId="0" borderId="0" xfId="0" applyNumberFormat="1" applyFont="1" applyProtection="1">
      <protection hidden="1"/>
    </xf>
    <xf numFmtId="165" fontId="19" fillId="0" borderId="0" xfId="0" applyFont="1" applyAlignment="1" applyProtection="1">
      <alignment horizontal="center" vertical="center"/>
      <protection hidden="1"/>
    </xf>
    <xf numFmtId="165" fontId="20" fillId="0" borderId="0" xfId="0" applyFont="1" applyAlignment="1" applyProtection="1">
      <alignment vertical="top" wrapText="1"/>
      <protection hidden="1"/>
    </xf>
    <xf numFmtId="165" fontId="19" fillId="35" borderId="0" xfId="0" applyFont="1" applyFill="1" applyAlignment="1" applyProtection="1">
      <alignment horizontal="right"/>
      <protection locked="0"/>
    </xf>
    <xf numFmtId="165" fontId="23" fillId="0" borderId="0" xfId="0" applyFont="1" applyProtection="1">
      <protection hidden="1"/>
    </xf>
    <xf numFmtId="165" fontId="24" fillId="0" borderId="0" xfId="0" applyFont="1" applyAlignment="1" applyProtection="1">
      <alignment vertical="top" wrapText="1"/>
      <protection hidden="1"/>
    </xf>
    <xf numFmtId="165" fontId="19" fillId="0" borderId="0" xfId="0" applyFont="1" applyAlignment="1" applyProtection="1">
      <alignment vertical="top" wrapText="1"/>
      <protection hidden="1"/>
    </xf>
    <xf numFmtId="165" fontId="23" fillId="0" borderId="0" xfId="0" applyFont="1" applyAlignment="1" applyProtection="1">
      <alignment vertical="top"/>
      <protection hidden="1"/>
    </xf>
    <xf numFmtId="165" fontId="19" fillId="0" borderId="0" xfId="0" applyFont="1" applyAlignment="1" applyProtection="1">
      <alignment horizontal="justify" vertical="top" wrapText="1"/>
      <protection hidden="1"/>
    </xf>
    <xf numFmtId="165" fontId="22" fillId="0" borderId="11" xfId="0" applyFont="1" applyBorder="1" applyProtection="1">
      <protection hidden="1"/>
    </xf>
    <xf numFmtId="165" fontId="19" fillId="0" borderId="11" xfId="0" applyFont="1" applyBorder="1" applyProtection="1">
      <protection hidden="1"/>
    </xf>
    <xf numFmtId="165" fontId="22" fillId="0" borderId="11" xfId="0" applyFont="1" applyBorder="1" applyAlignment="1" applyProtection="1">
      <alignment horizontal="left" vertical="top" wrapText="1"/>
      <protection hidden="1"/>
    </xf>
    <xf numFmtId="165" fontId="19" fillId="0" borderId="11" xfId="0" applyFont="1" applyBorder="1" applyAlignment="1" applyProtection="1">
      <alignment horizontal="left" vertical="top" wrapText="1"/>
      <protection hidden="1"/>
    </xf>
    <xf numFmtId="165" fontId="24" fillId="0" borderId="11" xfId="0" applyFont="1" applyBorder="1" applyAlignment="1" applyProtection="1">
      <alignment horizontal="right"/>
      <protection locked="0"/>
    </xf>
    <xf numFmtId="14" fontId="0" fillId="0" borderId="0" xfId="0" applyNumberFormat="1" applyProtection="1">
      <protection hidden="1"/>
    </xf>
    <xf numFmtId="0" fontId="18" fillId="34" borderId="0" xfId="42" quotePrefix="1" applyNumberFormat="1" applyFill="1" applyAlignment="1" applyProtection="1">
      <alignment horizontal="center" vertical="center"/>
      <protection hidden="1"/>
    </xf>
    <xf numFmtId="0" fontId="0" fillId="0" borderId="0" xfId="44" applyNumberFormat="1" applyFont="1" applyProtection="1">
      <protection hidden="1"/>
    </xf>
    <xf numFmtId="14" fontId="0" fillId="36" borderId="0" xfId="0" applyNumberFormat="1" applyFill="1" applyProtection="1">
      <protection hidden="1"/>
    </xf>
    <xf numFmtId="167" fontId="0" fillId="0" borderId="0" xfId="0" applyNumberFormat="1" applyProtection="1">
      <protection hidden="1"/>
    </xf>
    <xf numFmtId="166" fontId="0" fillId="0" borderId="0" xfId="0" applyNumberFormat="1" applyProtection="1">
      <protection hidden="1"/>
    </xf>
    <xf numFmtId="10" fontId="1" fillId="36" borderId="0" xfId="44" applyNumberFormat="1" applyFill="1" applyProtection="1">
      <protection hidden="1"/>
    </xf>
    <xf numFmtId="0" fontId="25" fillId="34" borderId="0" xfId="44" applyNumberFormat="1" applyFont="1" applyFill="1" applyAlignment="1" applyProtection="1">
      <alignment horizontal="center" vertical="center"/>
      <protection hidden="1"/>
    </xf>
    <xf numFmtId="10" fontId="26" fillId="37" borderId="0" xfId="45" applyNumberFormat="1" applyFont="1" applyFill="1" applyProtection="1">
      <protection hidden="1"/>
    </xf>
    <xf numFmtId="10" fontId="26" fillId="0" borderId="0" xfId="45" applyNumberFormat="1" applyFont="1" applyProtection="1">
      <protection hidden="1"/>
    </xf>
    <xf numFmtId="10" fontId="26" fillId="37" borderId="0" xfId="44" applyNumberFormat="1" applyFont="1" applyFill="1" applyProtection="1">
      <protection hidden="1"/>
    </xf>
    <xf numFmtId="10" fontId="26" fillId="0" borderId="0" xfId="44" applyNumberFormat="1" applyFont="1" applyProtection="1">
      <protection hidden="1"/>
    </xf>
    <xf numFmtId="10" fontId="1" fillId="0" borderId="0" xfId="44" applyNumberFormat="1" applyFont="1" applyProtection="1">
      <protection hidden="1"/>
    </xf>
    <xf numFmtId="0" fontId="18" fillId="34" borderId="0" xfId="42" applyNumberFormat="1" applyFill="1" applyBorder="1" applyAlignment="1" applyProtection="1">
      <alignment horizontal="center" vertical="center"/>
      <protection hidden="1"/>
    </xf>
    <xf numFmtId="10" fontId="0" fillId="35" borderId="0" xfId="44" applyNumberFormat="1" applyFont="1" applyFill="1" applyProtection="1">
      <protection hidden="1"/>
    </xf>
    <xf numFmtId="165" fontId="19" fillId="0" borderId="12" xfId="0" applyFont="1" applyBorder="1" applyAlignment="1" applyProtection="1">
      <alignment horizontal="justify" vertical="top" wrapText="1"/>
      <protection hidden="1"/>
    </xf>
    <xf numFmtId="165" fontId="19" fillId="0" borderId="0" xfId="0" applyFont="1" applyAlignment="1" applyProtection="1">
      <alignment horizontal="justify" vertical="top" wrapText="1"/>
      <protection hidden="1"/>
    </xf>
    <xf numFmtId="165" fontId="20" fillId="0" borderId="0" xfId="0" applyFont="1" applyAlignment="1" applyProtection="1">
      <alignment horizontal="justify" vertical="top" wrapText="1"/>
      <protection hidden="1"/>
    </xf>
    <xf numFmtId="165" fontId="24" fillId="0" borderId="0" xfId="0" applyFont="1" applyAlignment="1" applyProtection="1">
      <alignment horizontal="justify" vertical="top" wrapText="1"/>
      <protection hidden="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blp_column_header" xfId="42" xr:uid="{00000000-0005-0000-0000-000019000000}"/>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te" xfId="15" builtinId="10" customBuiltin="1"/>
    <cellStyle name="Output" xfId="10" builtinId="21" customBuiltin="1"/>
    <cellStyle name="Percent" xfId="44" builtinId="5"/>
    <cellStyle name="Percent 3" xfId="45" xr:uid="{CB7F2834-FF26-4254-9531-36FB2D640B3E}"/>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r>
              <a:rPr lang="en-US"/>
              <a:t>LIBOR Forward Curve - 3 Years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Garamond" panose="02020404030301010803" pitchFamily="18" charset="0"/>
              <a:ea typeface="+mn-ea"/>
              <a:cs typeface="+mn-cs"/>
            </a:defRPr>
          </a:pPr>
          <a:endParaRPr lang="en-US"/>
        </a:p>
      </c:txPr>
    </c:title>
    <c:autoTitleDeleted val="0"/>
    <c:plotArea>
      <c:layout/>
      <c:lineChart>
        <c:grouping val="standard"/>
        <c:varyColors val="0"/>
        <c:ser>
          <c:idx val="0"/>
          <c:order val="0"/>
          <c:tx>
            <c:strRef>
              <c:f>'Forward Curve'!$C$12</c:f>
              <c:strCache>
                <c:ptCount val="1"/>
                <c:pt idx="0">
                  <c:v>Market Expectations</c:v>
                </c:pt>
              </c:strCache>
            </c:strRef>
          </c:tx>
          <c:spPr>
            <a:ln w="28575" cap="rnd">
              <a:solidFill>
                <a:schemeClr val="tx2"/>
              </a:solidFill>
              <a:round/>
            </a:ln>
            <a:effectLst/>
          </c:spPr>
          <c:marker>
            <c:symbol val="none"/>
          </c:marker>
          <c:cat>
            <c:numRef>
              <c:f>'Forward Curve'!$B$13:$B$132</c:f>
              <c:numCache>
                <c:formatCode>m/d/yyyy</c:formatCode>
                <c:ptCount val="120"/>
                <c:pt idx="0">
                  <c:v>43921</c:v>
                </c:pt>
                <c:pt idx="1">
                  <c:v>43951</c:v>
                </c:pt>
                <c:pt idx="2">
                  <c:v>43981</c:v>
                </c:pt>
                <c:pt idx="3">
                  <c:v>44012</c:v>
                </c:pt>
                <c:pt idx="4">
                  <c:v>44042</c:v>
                </c:pt>
                <c:pt idx="5">
                  <c:v>44073</c:v>
                </c:pt>
                <c:pt idx="6">
                  <c:v>44104</c:v>
                </c:pt>
                <c:pt idx="7">
                  <c:v>44134</c:v>
                </c:pt>
                <c:pt idx="8">
                  <c:v>44165</c:v>
                </c:pt>
                <c:pt idx="9">
                  <c:v>44195</c:v>
                </c:pt>
                <c:pt idx="10">
                  <c:v>44226</c:v>
                </c:pt>
                <c:pt idx="11">
                  <c:v>44255</c:v>
                </c:pt>
                <c:pt idx="12">
                  <c:v>44283</c:v>
                </c:pt>
                <c:pt idx="13">
                  <c:v>44314</c:v>
                </c:pt>
                <c:pt idx="14">
                  <c:v>44344</c:v>
                </c:pt>
                <c:pt idx="15">
                  <c:v>44375</c:v>
                </c:pt>
                <c:pt idx="16">
                  <c:v>44405</c:v>
                </c:pt>
                <c:pt idx="17">
                  <c:v>44436</c:v>
                </c:pt>
                <c:pt idx="18">
                  <c:v>44467</c:v>
                </c:pt>
                <c:pt idx="19">
                  <c:v>44497</c:v>
                </c:pt>
                <c:pt idx="20">
                  <c:v>44528</c:v>
                </c:pt>
                <c:pt idx="21">
                  <c:v>44558</c:v>
                </c:pt>
                <c:pt idx="22">
                  <c:v>44589</c:v>
                </c:pt>
                <c:pt idx="23">
                  <c:v>44620</c:v>
                </c:pt>
                <c:pt idx="24">
                  <c:v>44648</c:v>
                </c:pt>
                <c:pt idx="25">
                  <c:v>44679</c:v>
                </c:pt>
                <c:pt idx="26">
                  <c:v>44709</c:v>
                </c:pt>
                <c:pt idx="27">
                  <c:v>44740</c:v>
                </c:pt>
                <c:pt idx="28">
                  <c:v>44770</c:v>
                </c:pt>
                <c:pt idx="29">
                  <c:v>44801</c:v>
                </c:pt>
                <c:pt idx="30">
                  <c:v>44832</c:v>
                </c:pt>
                <c:pt idx="31">
                  <c:v>44862</c:v>
                </c:pt>
                <c:pt idx="32">
                  <c:v>44893</c:v>
                </c:pt>
                <c:pt idx="33">
                  <c:v>44923</c:v>
                </c:pt>
                <c:pt idx="34">
                  <c:v>44954</c:v>
                </c:pt>
                <c:pt idx="35">
                  <c:v>44985</c:v>
                </c:pt>
                <c:pt idx="36">
                  <c:v>45013</c:v>
                </c:pt>
                <c:pt idx="37">
                  <c:v>45044</c:v>
                </c:pt>
                <c:pt idx="38">
                  <c:v>45074</c:v>
                </c:pt>
                <c:pt idx="39">
                  <c:v>45105</c:v>
                </c:pt>
                <c:pt idx="40">
                  <c:v>45135</c:v>
                </c:pt>
                <c:pt idx="41">
                  <c:v>45166</c:v>
                </c:pt>
                <c:pt idx="42">
                  <c:v>45197</c:v>
                </c:pt>
                <c:pt idx="43">
                  <c:v>45227</c:v>
                </c:pt>
                <c:pt idx="44">
                  <c:v>45258</c:v>
                </c:pt>
                <c:pt idx="45">
                  <c:v>45288</c:v>
                </c:pt>
                <c:pt idx="46">
                  <c:v>45319</c:v>
                </c:pt>
                <c:pt idx="47">
                  <c:v>45350</c:v>
                </c:pt>
                <c:pt idx="48">
                  <c:v>45379</c:v>
                </c:pt>
                <c:pt idx="49">
                  <c:v>45410</c:v>
                </c:pt>
                <c:pt idx="50">
                  <c:v>45440</c:v>
                </c:pt>
                <c:pt idx="51">
                  <c:v>45471</c:v>
                </c:pt>
                <c:pt idx="52">
                  <c:v>45501</c:v>
                </c:pt>
                <c:pt idx="53">
                  <c:v>45532</c:v>
                </c:pt>
                <c:pt idx="54">
                  <c:v>45563</c:v>
                </c:pt>
                <c:pt idx="55">
                  <c:v>45593</c:v>
                </c:pt>
                <c:pt idx="56">
                  <c:v>45624</c:v>
                </c:pt>
                <c:pt idx="57">
                  <c:v>45654</c:v>
                </c:pt>
                <c:pt idx="58">
                  <c:v>45685</c:v>
                </c:pt>
                <c:pt idx="59">
                  <c:v>45716</c:v>
                </c:pt>
                <c:pt idx="60">
                  <c:v>45744</c:v>
                </c:pt>
                <c:pt idx="61">
                  <c:v>45775</c:v>
                </c:pt>
                <c:pt idx="62">
                  <c:v>45805</c:v>
                </c:pt>
                <c:pt idx="63">
                  <c:v>45836</c:v>
                </c:pt>
                <c:pt idx="64">
                  <c:v>45866</c:v>
                </c:pt>
                <c:pt idx="65">
                  <c:v>45897</c:v>
                </c:pt>
                <c:pt idx="66">
                  <c:v>45928</c:v>
                </c:pt>
                <c:pt idx="67">
                  <c:v>45958</c:v>
                </c:pt>
                <c:pt idx="68">
                  <c:v>45989</c:v>
                </c:pt>
                <c:pt idx="69">
                  <c:v>46019</c:v>
                </c:pt>
                <c:pt idx="70">
                  <c:v>46050</c:v>
                </c:pt>
                <c:pt idx="71">
                  <c:v>46081</c:v>
                </c:pt>
                <c:pt idx="72">
                  <c:v>46109</c:v>
                </c:pt>
                <c:pt idx="73">
                  <c:v>46140</c:v>
                </c:pt>
                <c:pt idx="74">
                  <c:v>46170</c:v>
                </c:pt>
                <c:pt idx="75">
                  <c:v>46201</c:v>
                </c:pt>
                <c:pt idx="76">
                  <c:v>46231</c:v>
                </c:pt>
                <c:pt idx="77">
                  <c:v>46262</c:v>
                </c:pt>
                <c:pt idx="78">
                  <c:v>46293</c:v>
                </c:pt>
                <c:pt idx="79">
                  <c:v>46323</c:v>
                </c:pt>
                <c:pt idx="80">
                  <c:v>46354</c:v>
                </c:pt>
                <c:pt idx="81">
                  <c:v>46384</c:v>
                </c:pt>
                <c:pt idx="82">
                  <c:v>46415</c:v>
                </c:pt>
                <c:pt idx="83">
                  <c:v>46446</c:v>
                </c:pt>
                <c:pt idx="84">
                  <c:v>46474</c:v>
                </c:pt>
                <c:pt idx="85">
                  <c:v>46505</c:v>
                </c:pt>
                <c:pt idx="86">
                  <c:v>46535</c:v>
                </c:pt>
                <c:pt idx="87">
                  <c:v>46566</c:v>
                </c:pt>
                <c:pt idx="88">
                  <c:v>46596</c:v>
                </c:pt>
                <c:pt idx="89">
                  <c:v>46627</c:v>
                </c:pt>
                <c:pt idx="90">
                  <c:v>46658</c:v>
                </c:pt>
                <c:pt idx="91">
                  <c:v>46688</c:v>
                </c:pt>
                <c:pt idx="92">
                  <c:v>46719</c:v>
                </c:pt>
                <c:pt idx="93">
                  <c:v>46749</c:v>
                </c:pt>
                <c:pt idx="94">
                  <c:v>46780</c:v>
                </c:pt>
                <c:pt idx="95">
                  <c:v>46811</c:v>
                </c:pt>
                <c:pt idx="96">
                  <c:v>46840</c:v>
                </c:pt>
                <c:pt idx="97">
                  <c:v>46871</c:v>
                </c:pt>
                <c:pt idx="98">
                  <c:v>46901</c:v>
                </c:pt>
                <c:pt idx="99">
                  <c:v>46932</c:v>
                </c:pt>
                <c:pt idx="100">
                  <c:v>46962</c:v>
                </c:pt>
                <c:pt idx="101">
                  <c:v>46993</c:v>
                </c:pt>
                <c:pt idx="102">
                  <c:v>47024</c:v>
                </c:pt>
                <c:pt idx="103">
                  <c:v>47054</c:v>
                </c:pt>
                <c:pt idx="104">
                  <c:v>47085</c:v>
                </c:pt>
                <c:pt idx="105">
                  <c:v>47115</c:v>
                </c:pt>
                <c:pt idx="106">
                  <c:v>47146</c:v>
                </c:pt>
                <c:pt idx="107">
                  <c:v>47177</c:v>
                </c:pt>
                <c:pt idx="108">
                  <c:v>47205</c:v>
                </c:pt>
                <c:pt idx="109">
                  <c:v>47236</c:v>
                </c:pt>
                <c:pt idx="110">
                  <c:v>47266</c:v>
                </c:pt>
                <c:pt idx="111">
                  <c:v>47297</c:v>
                </c:pt>
                <c:pt idx="112">
                  <c:v>47327</c:v>
                </c:pt>
                <c:pt idx="113">
                  <c:v>47358</c:v>
                </c:pt>
                <c:pt idx="114">
                  <c:v>47389</c:v>
                </c:pt>
                <c:pt idx="115">
                  <c:v>47419</c:v>
                </c:pt>
                <c:pt idx="116">
                  <c:v>47450</c:v>
                </c:pt>
                <c:pt idx="117">
                  <c:v>47480</c:v>
                </c:pt>
                <c:pt idx="118">
                  <c:v>47511</c:v>
                </c:pt>
                <c:pt idx="119">
                  <c:v>47542</c:v>
                </c:pt>
              </c:numCache>
            </c:numRef>
          </c:cat>
          <c:val>
            <c:numRef>
              <c:f>'Forward Curve'!$C$13:$C$132</c:f>
              <c:numCache>
                <c:formatCode>0.00000%</c:formatCode>
                <c:ptCount val="120"/>
                <c:pt idx="0">
                  <c:v>9.8938000000000012E-3</c:v>
                </c:pt>
                <c:pt idx="1">
                  <c:v>8.4452999999999993E-3</c:v>
                </c:pt>
                <c:pt idx="2">
                  <c:v>8.1932000000000012E-3</c:v>
                </c:pt>
                <c:pt idx="3">
                  <c:v>3.7080000000000004E-3</c:v>
                </c:pt>
                <c:pt idx="4">
                  <c:v>-2.0209999999999998E-4</c:v>
                </c:pt>
                <c:pt idx="5">
                  <c:v>-1.1131000000000001E-3</c:v>
                </c:pt>
                <c:pt idx="6">
                  <c:v>3.2764000000000001E-3</c:v>
                </c:pt>
                <c:pt idx="7">
                  <c:v>2.0574999999999999E-3</c:v>
                </c:pt>
                <c:pt idx="8">
                  <c:v>2.1318999999999999E-3</c:v>
                </c:pt>
                <c:pt idx="9">
                  <c:v>2.4166999999999999E-3</c:v>
                </c:pt>
                <c:pt idx="10">
                  <c:v>1.7005999999999998E-3</c:v>
                </c:pt>
                <c:pt idx="11">
                  <c:v>1.4697E-3</c:v>
                </c:pt>
                <c:pt idx="12">
                  <c:v>2.5330000000000001E-3</c:v>
                </c:pt>
                <c:pt idx="13">
                  <c:v>2.2799999999999999E-3</c:v>
                </c:pt>
                <c:pt idx="14">
                  <c:v>2.2805E-3</c:v>
                </c:pt>
                <c:pt idx="15">
                  <c:v>2.6252999999999997E-3</c:v>
                </c:pt>
                <c:pt idx="16">
                  <c:v>2.3036000000000003E-3</c:v>
                </c:pt>
                <c:pt idx="17">
                  <c:v>2.4509000000000002E-3</c:v>
                </c:pt>
                <c:pt idx="18">
                  <c:v>2.6188000000000001E-3</c:v>
                </c:pt>
                <c:pt idx="19">
                  <c:v>2.3993999999999999E-3</c:v>
                </c:pt>
                <c:pt idx="20">
                  <c:v>3.1519000000000004E-3</c:v>
                </c:pt>
                <c:pt idx="21">
                  <c:v>3.9887000000000004E-3</c:v>
                </c:pt>
                <c:pt idx="22">
                  <c:v>3.9576999999999998E-3</c:v>
                </c:pt>
                <c:pt idx="23">
                  <c:v>3.9267999999999994E-3</c:v>
                </c:pt>
                <c:pt idx="24">
                  <c:v>4.1159999999999999E-3</c:v>
                </c:pt>
                <c:pt idx="25">
                  <c:v>4.1111999999999998E-3</c:v>
                </c:pt>
                <c:pt idx="26">
                  <c:v>4.0698000000000002E-3</c:v>
                </c:pt>
                <c:pt idx="27">
                  <c:v>4.0305000000000002E-3</c:v>
                </c:pt>
                <c:pt idx="28">
                  <c:v>3.9899000000000002E-3</c:v>
                </c:pt>
                <c:pt idx="29">
                  <c:v>3.9472999999999999E-3</c:v>
                </c:pt>
                <c:pt idx="30">
                  <c:v>3.9068000000000002E-3</c:v>
                </c:pt>
                <c:pt idx="31">
                  <c:v>3.8662999999999996E-3</c:v>
                </c:pt>
                <c:pt idx="32">
                  <c:v>3.8265999999999999E-3</c:v>
                </c:pt>
                <c:pt idx="33">
                  <c:v>3.7862E-3</c:v>
                </c:pt>
                <c:pt idx="34">
                  <c:v>3.7458000000000001E-3</c:v>
                </c:pt>
                <c:pt idx="35">
                  <c:v>3.7069000000000004E-3</c:v>
                </c:pt>
                <c:pt idx="36">
                  <c:v>4.6822999999999995E-3</c:v>
                </c:pt>
                <c:pt idx="37">
                  <c:v>4.8259999999999996E-3</c:v>
                </c:pt>
                <c:pt idx="38">
                  <c:v>4.8526000000000003E-3</c:v>
                </c:pt>
                <c:pt idx="39">
                  <c:v>4.8780999999999998E-3</c:v>
                </c:pt>
                <c:pt idx="40">
                  <c:v>4.9039000000000001E-3</c:v>
                </c:pt>
                <c:pt idx="41">
                  <c:v>4.9286999999999994E-3</c:v>
                </c:pt>
                <c:pt idx="42">
                  <c:v>4.9537000000000001E-3</c:v>
                </c:pt>
                <c:pt idx="43">
                  <c:v>4.9797999999999995E-3</c:v>
                </c:pt>
                <c:pt idx="44">
                  <c:v>5.0041999999999994E-3</c:v>
                </c:pt>
                <c:pt idx="45">
                  <c:v>5.0290000000000005E-3</c:v>
                </c:pt>
                <c:pt idx="46">
                  <c:v>5.0553999999999998E-3</c:v>
                </c:pt>
                <c:pt idx="47">
                  <c:v>5.0787999999999996E-3</c:v>
                </c:pt>
                <c:pt idx="48">
                  <c:v>5.6559000000000002E-3</c:v>
                </c:pt>
                <c:pt idx="49">
                  <c:v>5.8125000000000008E-3</c:v>
                </c:pt>
                <c:pt idx="50">
                  <c:v>5.8636999999999995E-3</c:v>
                </c:pt>
                <c:pt idx="51">
                  <c:v>5.9150999999999995E-3</c:v>
                </c:pt>
                <c:pt idx="52">
                  <c:v>5.9714E-3</c:v>
                </c:pt>
                <c:pt idx="53">
                  <c:v>6.0242999999999998E-3</c:v>
                </c:pt>
                <c:pt idx="54">
                  <c:v>6.0779000000000007E-3</c:v>
                </c:pt>
                <c:pt idx="55">
                  <c:v>6.1295999999999998E-3</c:v>
                </c:pt>
                <c:pt idx="56">
                  <c:v>6.1814000000000001E-3</c:v>
                </c:pt>
                <c:pt idx="57">
                  <c:v>6.2363999999999996E-3</c:v>
                </c:pt>
                <c:pt idx="58">
                  <c:v>6.2868999999999998E-3</c:v>
                </c:pt>
                <c:pt idx="59">
                  <c:v>6.3375999999999997E-3</c:v>
                </c:pt>
                <c:pt idx="60">
                  <c:v>6.7007999999999998E-3</c:v>
                </c:pt>
                <c:pt idx="61">
                  <c:v>6.7854000000000005E-3</c:v>
                </c:pt>
                <c:pt idx="62">
                  <c:v>6.8491000000000003E-3</c:v>
                </c:pt>
                <c:pt idx="63">
                  <c:v>6.9138000000000003E-3</c:v>
                </c:pt>
                <c:pt idx="64">
                  <c:v>6.9759999999999996E-3</c:v>
                </c:pt>
                <c:pt idx="65">
                  <c:v>7.0384999999999996E-3</c:v>
                </c:pt>
                <c:pt idx="66">
                  <c:v>7.1047999999999997E-3</c:v>
                </c:pt>
                <c:pt idx="67">
                  <c:v>7.1655999999999994E-3</c:v>
                </c:pt>
                <c:pt idx="68">
                  <c:v>7.2267E-3</c:v>
                </c:pt>
                <c:pt idx="69">
                  <c:v>7.2935999999999999E-3</c:v>
                </c:pt>
                <c:pt idx="70">
                  <c:v>7.3529999999999993E-3</c:v>
                </c:pt>
                <c:pt idx="71">
                  <c:v>7.4104999999999996E-3</c:v>
                </c:pt>
                <c:pt idx="72">
                  <c:v>7.6097000000000005E-3</c:v>
                </c:pt>
                <c:pt idx="73">
                  <c:v>7.6810000000000003E-3</c:v>
                </c:pt>
                <c:pt idx="74">
                  <c:v>7.7441999999999997E-3</c:v>
                </c:pt>
                <c:pt idx="75">
                  <c:v>7.8112000000000008E-3</c:v>
                </c:pt>
                <c:pt idx="76">
                  <c:v>7.8726000000000004E-3</c:v>
                </c:pt>
                <c:pt idx="77">
                  <c:v>7.9344000000000012E-3</c:v>
                </c:pt>
                <c:pt idx="78">
                  <c:v>8.0018999999999993E-3</c:v>
                </c:pt>
                <c:pt idx="79">
                  <c:v>8.0652999999999992E-3</c:v>
                </c:pt>
                <c:pt idx="80">
                  <c:v>8.1294999999999996E-3</c:v>
                </c:pt>
                <c:pt idx="81">
                  <c:v>8.1913999999999997E-3</c:v>
                </c:pt>
                <c:pt idx="82">
                  <c:v>8.2500000000000004E-3</c:v>
                </c:pt>
                <c:pt idx="83">
                  <c:v>8.3121999999999988E-3</c:v>
                </c:pt>
                <c:pt idx="84">
                  <c:v>8.2210000000000009E-3</c:v>
                </c:pt>
                <c:pt idx="85">
                  <c:v>8.264500000000001E-3</c:v>
                </c:pt>
                <c:pt idx="86">
                  <c:v>8.320300000000001E-3</c:v>
                </c:pt>
                <c:pt idx="87">
                  <c:v>8.3813000000000012E-3</c:v>
                </c:pt>
                <c:pt idx="88">
                  <c:v>8.4396000000000002E-3</c:v>
                </c:pt>
                <c:pt idx="89">
                  <c:v>8.4974000000000004E-3</c:v>
                </c:pt>
                <c:pt idx="90">
                  <c:v>8.5523000000000005E-3</c:v>
                </c:pt>
                <c:pt idx="91">
                  <c:v>8.6082999999999993E-3</c:v>
                </c:pt>
                <c:pt idx="92">
                  <c:v>8.6677000000000004E-3</c:v>
                </c:pt>
                <c:pt idx="93">
                  <c:v>8.7251999999999989E-3</c:v>
                </c:pt>
                <c:pt idx="94">
                  <c:v>8.7804000000000007E-3</c:v>
                </c:pt>
                <c:pt idx="95">
                  <c:v>8.8359000000000007E-3</c:v>
                </c:pt>
                <c:pt idx="96">
                  <c:v>8.7218999999999994E-3</c:v>
                </c:pt>
                <c:pt idx="97">
                  <c:v>8.7539000000000002E-3</c:v>
                </c:pt>
                <c:pt idx="98">
                  <c:v>8.8085000000000004E-3</c:v>
                </c:pt>
                <c:pt idx="99">
                  <c:v>8.8607000000000009E-3</c:v>
                </c:pt>
                <c:pt idx="100">
                  <c:v>8.9134999999999995E-3</c:v>
                </c:pt>
                <c:pt idx="101">
                  <c:v>8.9642999999999997E-3</c:v>
                </c:pt>
                <c:pt idx="102">
                  <c:v>9.0153999999999998E-3</c:v>
                </c:pt>
                <c:pt idx="103">
                  <c:v>9.0685000000000002E-3</c:v>
                </c:pt>
                <c:pt idx="104">
                  <c:v>9.1181999999999999E-3</c:v>
                </c:pt>
                <c:pt idx="105">
                  <c:v>9.1689000000000007E-3</c:v>
                </c:pt>
                <c:pt idx="106">
                  <c:v>9.2213999999999994E-3</c:v>
                </c:pt>
                <c:pt idx="107">
                  <c:v>9.2693000000000011E-3</c:v>
                </c:pt>
                <c:pt idx="108">
                  <c:v>9.0326999999999994E-3</c:v>
                </c:pt>
                <c:pt idx="109">
                  <c:v>9.026300000000001E-3</c:v>
                </c:pt>
                <c:pt idx="110">
                  <c:v>9.0702999999999999E-3</c:v>
                </c:pt>
                <c:pt idx="111">
                  <c:v>9.1146999999999999E-3</c:v>
                </c:pt>
                <c:pt idx="112">
                  <c:v>9.1615999999999989E-3</c:v>
                </c:pt>
                <c:pt idx="113">
                  <c:v>9.2043999999999997E-3</c:v>
                </c:pt>
                <c:pt idx="114">
                  <c:v>9.2478000000000005E-3</c:v>
                </c:pt>
                <c:pt idx="115">
                  <c:v>9.2949999999999994E-3</c:v>
                </c:pt>
                <c:pt idx="116">
                  <c:v>9.3393999999999994E-3</c:v>
                </c:pt>
                <c:pt idx="117">
                  <c:v>9.3842999999999999E-3</c:v>
                </c:pt>
                <c:pt idx="118">
                  <c:v>9.4264999999999991E-3</c:v>
                </c:pt>
                <c:pt idx="119">
                  <c:v>9.4677000000000008E-3</c:v>
                </c:pt>
              </c:numCache>
            </c:numRef>
          </c:val>
          <c:smooth val="0"/>
          <c:extLst>
            <c:ext xmlns:c16="http://schemas.microsoft.com/office/drawing/2014/chart" uri="{C3380CC4-5D6E-409C-BE32-E72D297353CC}">
              <c16:uniqueId val="{00000000-7D19-40C4-BBFF-A55969412394}"/>
            </c:ext>
          </c:extLst>
        </c:ser>
        <c:ser>
          <c:idx val="1"/>
          <c:order val="1"/>
          <c:tx>
            <c:strRef>
              <c:f>'Forward Curve'!$D$12</c:f>
              <c:strCache>
                <c:ptCount val="1"/>
                <c:pt idx="0">
                  <c:v>+1 Standard Deviation</c:v>
                </c:pt>
              </c:strCache>
            </c:strRef>
          </c:tx>
          <c:spPr>
            <a:ln w="28575" cap="rnd">
              <a:solidFill>
                <a:schemeClr val="tx1">
                  <a:lumMod val="50000"/>
                  <a:lumOff val="50000"/>
                </a:schemeClr>
              </a:solidFill>
              <a:prstDash val="sysDash"/>
              <a:round/>
            </a:ln>
            <a:effectLst/>
          </c:spPr>
          <c:marker>
            <c:symbol val="none"/>
          </c:marker>
          <c:cat>
            <c:numRef>
              <c:f>'Forward Curve'!$B$13:$B$132</c:f>
              <c:numCache>
                <c:formatCode>m/d/yyyy</c:formatCode>
                <c:ptCount val="120"/>
                <c:pt idx="0">
                  <c:v>43921</c:v>
                </c:pt>
                <c:pt idx="1">
                  <c:v>43951</c:v>
                </c:pt>
                <c:pt idx="2">
                  <c:v>43981</c:v>
                </c:pt>
                <c:pt idx="3">
                  <c:v>44012</c:v>
                </c:pt>
                <c:pt idx="4">
                  <c:v>44042</c:v>
                </c:pt>
                <c:pt idx="5">
                  <c:v>44073</c:v>
                </c:pt>
                <c:pt idx="6">
                  <c:v>44104</c:v>
                </c:pt>
                <c:pt idx="7">
                  <c:v>44134</c:v>
                </c:pt>
                <c:pt idx="8">
                  <c:v>44165</c:v>
                </c:pt>
                <c:pt idx="9">
                  <c:v>44195</c:v>
                </c:pt>
                <c:pt idx="10">
                  <c:v>44226</c:v>
                </c:pt>
                <c:pt idx="11">
                  <c:v>44255</c:v>
                </c:pt>
                <c:pt idx="12">
                  <c:v>44283</c:v>
                </c:pt>
                <c:pt idx="13">
                  <c:v>44314</c:v>
                </c:pt>
                <c:pt idx="14">
                  <c:v>44344</c:v>
                </c:pt>
                <c:pt idx="15">
                  <c:v>44375</c:v>
                </c:pt>
                <c:pt idx="16">
                  <c:v>44405</c:v>
                </c:pt>
                <c:pt idx="17">
                  <c:v>44436</c:v>
                </c:pt>
                <c:pt idx="18">
                  <c:v>44467</c:v>
                </c:pt>
                <c:pt idx="19">
                  <c:v>44497</c:v>
                </c:pt>
                <c:pt idx="20">
                  <c:v>44528</c:v>
                </c:pt>
                <c:pt idx="21">
                  <c:v>44558</c:v>
                </c:pt>
                <c:pt idx="22">
                  <c:v>44589</c:v>
                </c:pt>
                <c:pt idx="23">
                  <c:v>44620</c:v>
                </c:pt>
                <c:pt idx="24">
                  <c:v>44648</c:v>
                </c:pt>
                <c:pt idx="25">
                  <c:v>44679</c:v>
                </c:pt>
                <c:pt idx="26">
                  <c:v>44709</c:v>
                </c:pt>
                <c:pt idx="27">
                  <c:v>44740</c:v>
                </c:pt>
                <c:pt idx="28">
                  <c:v>44770</c:v>
                </c:pt>
                <c:pt idx="29">
                  <c:v>44801</c:v>
                </c:pt>
                <c:pt idx="30">
                  <c:v>44832</c:v>
                </c:pt>
                <c:pt idx="31">
                  <c:v>44862</c:v>
                </c:pt>
                <c:pt idx="32">
                  <c:v>44893</c:v>
                </c:pt>
                <c:pt idx="33">
                  <c:v>44923</c:v>
                </c:pt>
                <c:pt idx="34">
                  <c:v>44954</c:v>
                </c:pt>
                <c:pt idx="35">
                  <c:v>44985</c:v>
                </c:pt>
                <c:pt idx="36">
                  <c:v>45013</c:v>
                </c:pt>
                <c:pt idx="37">
                  <c:v>45044</c:v>
                </c:pt>
                <c:pt idx="38">
                  <c:v>45074</c:v>
                </c:pt>
                <c:pt idx="39">
                  <c:v>45105</c:v>
                </c:pt>
                <c:pt idx="40">
                  <c:v>45135</c:v>
                </c:pt>
                <c:pt idx="41">
                  <c:v>45166</c:v>
                </c:pt>
                <c:pt idx="42">
                  <c:v>45197</c:v>
                </c:pt>
                <c:pt idx="43">
                  <c:v>45227</c:v>
                </c:pt>
                <c:pt idx="44">
                  <c:v>45258</c:v>
                </c:pt>
                <c:pt idx="45">
                  <c:v>45288</c:v>
                </c:pt>
                <c:pt idx="46">
                  <c:v>45319</c:v>
                </c:pt>
                <c:pt idx="47">
                  <c:v>45350</c:v>
                </c:pt>
                <c:pt idx="48">
                  <c:v>45379</c:v>
                </c:pt>
                <c:pt idx="49">
                  <c:v>45410</c:v>
                </c:pt>
                <c:pt idx="50">
                  <c:v>45440</c:v>
                </c:pt>
                <c:pt idx="51">
                  <c:v>45471</c:v>
                </c:pt>
                <c:pt idx="52">
                  <c:v>45501</c:v>
                </c:pt>
                <c:pt idx="53">
                  <c:v>45532</c:v>
                </c:pt>
                <c:pt idx="54">
                  <c:v>45563</c:v>
                </c:pt>
                <c:pt idx="55">
                  <c:v>45593</c:v>
                </c:pt>
                <c:pt idx="56">
                  <c:v>45624</c:v>
                </c:pt>
                <c:pt idx="57">
                  <c:v>45654</c:v>
                </c:pt>
                <c:pt idx="58">
                  <c:v>45685</c:v>
                </c:pt>
                <c:pt idx="59">
                  <c:v>45716</c:v>
                </c:pt>
                <c:pt idx="60">
                  <c:v>45744</c:v>
                </c:pt>
                <c:pt idx="61">
                  <c:v>45775</c:v>
                </c:pt>
                <c:pt idx="62">
                  <c:v>45805</c:v>
                </c:pt>
                <c:pt idx="63">
                  <c:v>45836</c:v>
                </c:pt>
                <c:pt idx="64">
                  <c:v>45866</c:v>
                </c:pt>
                <c:pt idx="65">
                  <c:v>45897</c:v>
                </c:pt>
                <c:pt idx="66">
                  <c:v>45928</c:v>
                </c:pt>
                <c:pt idx="67">
                  <c:v>45958</c:v>
                </c:pt>
                <c:pt idx="68">
                  <c:v>45989</c:v>
                </c:pt>
                <c:pt idx="69">
                  <c:v>46019</c:v>
                </c:pt>
                <c:pt idx="70">
                  <c:v>46050</c:v>
                </c:pt>
                <c:pt idx="71">
                  <c:v>46081</c:v>
                </c:pt>
                <c:pt idx="72">
                  <c:v>46109</c:v>
                </c:pt>
                <c:pt idx="73">
                  <c:v>46140</c:v>
                </c:pt>
                <c:pt idx="74">
                  <c:v>46170</c:v>
                </c:pt>
                <c:pt idx="75">
                  <c:v>46201</c:v>
                </c:pt>
                <c:pt idx="76">
                  <c:v>46231</c:v>
                </c:pt>
                <c:pt idx="77">
                  <c:v>46262</c:v>
                </c:pt>
                <c:pt idx="78">
                  <c:v>46293</c:v>
                </c:pt>
                <c:pt idx="79">
                  <c:v>46323</c:v>
                </c:pt>
                <c:pt idx="80">
                  <c:v>46354</c:v>
                </c:pt>
                <c:pt idx="81">
                  <c:v>46384</c:v>
                </c:pt>
                <c:pt idx="82">
                  <c:v>46415</c:v>
                </c:pt>
                <c:pt idx="83">
                  <c:v>46446</c:v>
                </c:pt>
                <c:pt idx="84">
                  <c:v>46474</c:v>
                </c:pt>
                <c:pt idx="85">
                  <c:v>46505</c:v>
                </c:pt>
                <c:pt idx="86">
                  <c:v>46535</c:v>
                </c:pt>
                <c:pt idx="87">
                  <c:v>46566</c:v>
                </c:pt>
                <c:pt idx="88">
                  <c:v>46596</c:v>
                </c:pt>
                <c:pt idx="89">
                  <c:v>46627</c:v>
                </c:pt>
                <c:pt idx="90">
                  <c:v>46658</c:v>
                </c:pt>
                <c:pt idx="91">
                  <c:v>46688</c:v>
                </c:pt>
                <c:pt idx="92">
                  <c:v>46719</c:v>
                </c:pt>
                <c:pt idx="93">
                  <c:v>46749</c:v>
                </c:pt>
                <c:pt idx="94">
                  <c:v>46780</c:v>
                </c:pt>
                <c:pt idx="95">
                  <c:v>46811</c:v>
                </c:pt>
                <c:pt idx="96">
                  <c:v>46840</c:v>
                </c:pt>
                <c:pt idx="97">
                  <c:v>46871</c:v>
                </c:pt>
                <c:pt idx="98">
                  <c:v>46901</c:v>
                </c:pt>
                <c:pt idx="99">
                  <c:v>46932</c:v>
                </c:pt>
                <c:pt idx="100">
                  <c:v>46962</c:v>
                </c:pt>
                <c:pt idx="101">
                  <c:v>46993</c:v>
                </c:pt>
                <c:pt idx="102">
                  <c:v>47024</c:v>
                </c:pt>
                <c:pt idx="103">
                  <c:v>47054</c:v>
                </c:pt>
                <c:pt idx="104">
                  <c:v>47085</c:v>
                </c:pt>
                <c:pt idx="105">
                  <c:v>47115</c:v>
                </c:pt>
                <c:pt idx="106">
                  <c:v>47146</c:v>
                </c:pt>
                <c:pt idx="107">
                  <c:v>47177</c:v>
                </c:pt>
                <c:pt idx="108">
                  <c:v>47205</c:v>
                </c:pt>
                <c:pt idx="109">
                  <c:v>47236</c:v>
                </c:pt>
                <c:pt idx="110">
                  <c:v>47266</c:v>
                </c:pt>
                <c:pt idx="111">
                  <c:v>47297</c:v>
                </c:pt>
                <c:pt idx="112">
                  <c:v>47327</c:v>
                </c:pt>
                <c:pt idx="113">
                  <c:v>47358</c:v>
                </c:pt>
                <c:pt idx="114">
                  <c:v>47389</c:v>
                </c:pt>
                <c:pt idx="115">
                  <c:v>47419</c:v>
                </c:pt>
                <c:pt idx="116">
                  <c:v>47450</c:v>
                </c:pt>
                <c:pt idx="117">
                  <c:v>47480</c:v>
                </c:pt>
                <c:pt idx="118">
                  <c:v>47511</c:v>
                </c:pt>
                <c:pt idx="119">
                  <c:v>47542</c:v>
                </c:pt>
              </c:numCache>
            </c:numRef>
          </c:cat>
          <c:val>
            <c:numRef>
              <c:f>'Forward Curve'!$D$13:$D$132</c:f>
              <c:numCache>
                <c:formatCode>0.00000%</c:formatCode>
                <c:ptCount val="120"/>
                <c:pt idx="0">
                  <c:v>9.8938000000000012E-3</c:v>
                </c:pt>
                <c:pt idx="1">
                  <c:v>1.0702596158931829E-2</c:v>
                </c:pt>
                <c:pt idx="2">
                  <c:v>1.0610864730970136E-2</c:v>
                </c:pt>
                <c:pt idx="3">
                  <c:v>5.2437869002078695E-3</c:v>
                </c:pt>
                <c:pt idx="4">
                  <c:v>-3.8950966860632261E-4</c:v>
                </c:pt>
                <c:pt idx="5">
                  <c:v>-2.2938498967900135E-3</c:v>
                </c:pt>
                <c:pt idx="6">
                  <c:v>5.1797656707191827E-3</c:v>
                </c:pt>
                <c:pt idx="7">
                  <c:v>3.5649516086673008E-3</c:v>
                </c:pt>
                <c:pt idx="8">
                  <c:v>3.7350401819889025E-3</c:v>
                </c:pt>
                <c:pt idx="9">
                  <c:v>4.3298346961360631E-3</c:v>
                </c:pt>
                <c:pt idx="10">
                  <c:v>3.444044222121996E-3</c:v>
                </c:pt>
                <c:pt idx="11">
                  <c:v>3.2436297091181956E-3</c:v>
                </c:pt>
                <c:pt idx="12">
                  <c:v>5.5779836073044584E-3</c:v>
                </c:pt>
                <c:pt idx="13">
                  <c:v>5.3034997374745716E-3</c:v>
                </c:pt>
                <c:pt idx="14">
                  <c:v>5.3677846633398913E-3</c:v>
                </c:pt>
                <c:pt idx="15">
                  <c:v>6.1657825598874999E-3</c:v>
                </c:pt>
                <c:pt idx="16">
                  <c:v>5.7396108907772029E-3</c:v>
                </c:pt>
                <c:pt idx="17">
                  <c:v>6.1840625911892613E-3</c:v>
                </c:pt>
                <c:pt idx="18">
                  <c:v>6.748580659115583E-3</c:v>
                </c:pt>
                <c:pt idx="19">
                  <c:v>6.5965396778906787E-3</c:v>
                </c:pt>
                <c:pt idx="20">
                  <c:v>8.4102689316337808E-3</c:v>
                </c:pt>
                <c:pt idx="21">
                  <c:v>1.0458577079682943E-2</c:v>
                </c:pt>
                <c:pt idx="22">
                  <c:v>1.0508462777368322E-2</c:v>
                </c:pt>
                <c:pt idx="23">
                  <c:v>1.0589200855151625E-2</c:v>
                </c:pt>
                <c:pt idx="24">
                  <c:v>1.0997502193556339E-2</c:v>
                </c:pt>
                <c:pt idx="25">
                  <c:v>1.1096882647360591E-2</c:v>
                </c:pt>
                <c:pt idx="26">
                  <c:v>1.1123666219010177E-2</c:v>
                </c:pt>
                <c:pt idx="27">
                  <c:v>1.115294310943289E-2</c:v>
                </c:pt>
                <c:pt idx="28">
                  <c:v>1.1170407827650679E-2</c:v>
                </c:pt>
                <c:pt idx="29">
                  <c:v>1.1180906604903024E-2</c:v>
                </c:pt>
                <c:pt idx="30">
                  <c:v>1.1193064404734228E-2</c:v>
                </c:pt>
                <c:pt idx="31">
                  <c:v>1.1196672358911199E-2</c:v>
                </c:pt>
                <c:pt idx="32">
                  <c:v>1.120401169617957E-2</c:v>
                </c:pt>
                <c:pt idx="33">
                  <c:v>1.1198777643943216E-2</c:v>
                </c:pt>
                <c:pt idx="34">
                  <c:v>1.1870794552920574E-2</c:v>
                </c:pt>
                <c:pt idx="35">
                  <c:v>1.2514112538031389E-2</c:v>
                </c:pt>
                <c:pt idx="36">
                  <c:v>1.553241106197158E-2</c:v>
                </c:pt>
                <c:pt idx="37">
                  <c:v>1.6125811573521331E-2</c:v>
                </c:pt>
                <c:pt idx="38">
                  <c:v>1.6362852832937685E-2</c:v>
                </c:pt>
                <c:pt idx="39">
                  <c:v>1.6601584863218052E-2</c:v>
                </c:pt>
                <c:pt idx="40">
                  <c:v>1.6834163006102354E-2</c:v>
                </c:pt>
                <c:pt idx="41">
                  <c:v>1.7071424149385134E-2</c:v>
                </c:pt>
                <c:pt idx="42">
                  <c:v>1.7306225277285873E-2</c:v>
                </c:pt>
                <c:pt idx="43">
                  <c:v>1.7539689613774997E-2</c:v>
                </c:pt>
                <c:pt idx="44">
                  <c:v>1.7772618152013669E-2</c:v>
                </c:pt>
                <c:pt idx="45">
                  <c:v>1.8001898472927835E-2</c:v>
                </c:pt>
                <c:pt idx="46">
                  <c:v>1.8959725880178146E-2</c:v>
                </c:pt>
                <c:pt idx="47">
                  <c:v>1.9897678966770634E-2</c:v>
                </c:pt>
                <c:pt idx="48">
                  <c:v>2.2328662552453978E-2</c:v>
                </c:pt>
                <c:pt idx="49">
                  <c:v>2.309617699793181E-2</c:v>
                </c:pt>
                <c:pt idx="50">
                  <c:v>2.3470779972061248E-2</c:v>
                </c:pt>
                <c:pt idx="51">
                  <c:v>2.3850706790842981E-2</c:v>
                </c:pt>
                <c:pt idx="52">
                  <c:v>2.4243343901220998E-2</c:v>
                </c:pt>
                <c:pt idx="53">
                  <c:v>2.4634249554461061E-2</c:v>
                </c:pt>
                <c:pt idx="54">
                  <c:v>2.5022828723385397E-2</c:v>
                </c:pt>
                <c:pt idx="55">
                  <c:v>2.5405463480552327E-2</c:v>
                </c:pt>
                <c:pt idx="56">
                  <c:v>2.5791469399849151E-2</c:v>
                </c:pt>
                <c:pt idx="57">
                  <c:v>2.6184876331965271E-2</c:v>
                </c:pt>
                <c:pt idx="58">
                  <c:v>2.4133607337202951E-2</c:v>
                </c:pt>
                <c:pt idx="59">
                  <c:v>2.2058621726716684E-2</c:v>
                </c:pt>
                <c:pt idx="60">
                  <c:v>2.0282336413291798E-2</c:v>
                </c:pt>
                <c:pt idx="61">
                  <c:v>2.0195973770978887E-2</c:v>
                </c:pt>
                <c:pt idx="62">
                  <c:v>2.0491514808284157E-2</c:v>
                </c:pt>
                <c:pt idx="63">
                  <c:v>2.0788356816067232E-2</c:v>
                </c:pt>
                <c:pt idx="64">
                  <c:v>2.1081365860027079E-2</c:v>
                </c:pt>
                <c:pt idx="65">
                  <c:v>2.1379908445831621E-2</c:v>
                </c:pt>
                <c:pt idx="66">
                  <c:v>2.1686024967628219E-2</c:v>
                </c:pt>
                <c:pt idx="67">
                  <c:v>2.1975994353348977E-2</c:v>
                </c:pt>
                <c:pt idx="68">
                  <c:v>2.2269679579310461E-2</c:v>
                </c:pt>
                <c:pt idx="69">
                  <c:v>2.257675995537603E-2</c:v>
                </c:pt>
                <c:pt idx="70">
                  <c:v>2.3544593831559751E-2</c:v>
                </c:pt>
                <c:pt idx="71">
                  <c:v>2.4520522168282179E-2</c:v>
                </c:pt>
                <c:pt idx="72">
                  <c:v>2.575279303176839E-2</c:v>
                </c:pt>
                <c:pt idx="73">
                  <c:v>2.6178664581415038E-2</c:v>
                </c:pt>
                <c:pt idx="74">
                  <c:v>2.6517775653148813E-2</c:v>
                </c:pt>
                <c:pt idx="75">
                  <c:v>2.6869394035064297E-2</c:v>
                </c:pt>
                <c:pt idx="76">
                  <c:v>2.720256813812854E-2</c:v>
                </c:pt>
                <c:pt idx="77">
                  <c:v>2.7544371065958341E-2</c:v>
                </c:pt>
                <c:pt idx="78">
                  <c:v>2.7903049745628943E-2</c:v>
                </c:pt>
                <c:pt idx="79">
                  <c:v>2.8240161321039632E-2</c:v>
                </c:pt>
                <c:pt idx="80">
                  <c:v>2.8572509349069509E-2</c:v>
                </c:pt>
                <c:pt idx="81">
                  <c:v>2.8905960869033583E-2</c:v>
                </c:pt>
                <c:pt idx="82">
                  <c:v>2.9855981678620278E-2</c:v>
                </c:pt>
                <c:pt idx="83">
                  <c:v>3.0915991105693385E-2</c:v>
                </c:pt>
                <c:pt idx="84">
                  <c:v>3.1740299413740306E-2</c:v>
                </c:pt>
                <c:pt idx="85">
                  <c:v>3.2277208268316683E-2</c:v>
                </c:pt>
                <c:pt idx="86">
                  <c:v>3.2635065377707329E-2</c:v>
                </c:pt>
                <c:pt idx="87">
                  <c:v>3.3012318862206541E-2</c:v>
                </c:pt>
                <c:pt idx="88">
                  <c:v>3.3375309084215765E-2</c:v>
                </c:pt>
                <c:pt idx="89">
                  <c:v>3.3739624431403686E-2</c:v>
                </c:pt>
                <c:pt idx="90">
                  <c:v>3.4098000622179429E-2</c:v>
                </c:pt>
                <c:pt idx="91">
                  <c:v>3.4454647532756823E-2</c:v>
                </c:pt>
                <c:pt idx="92">
                  <c:v>3.4823274264298952E-2</c:v>
                </c:pt>
                <c:pt idx="93">
                  <c:v>3.5190167955180478E-2</c:v>
                </c:pt>
                <c:pt idx="94">
                  <c:v>3.7357260167026674E-2</c:v>
                </c:pt>
                <c:pt idx="95">
                  <c:v>3.9906900555000006E-2</c:v>
                </c:pt>
                <c:pt idx="96">
                  <c:v>4.2210396043692297E-2</c:v>
                </c:pt>
                <c:pt idx="97">
                  <c:v>4.2778822376946066E-2</c:v>
                </c:pt>
                <c:pt idx="98">
                  <c:v>4.3211687199496654E-2</c:v>
                </c:pt>
                <c:pt idx="99">
                  <c:v>4.3642176100767954E-2</c:v>
                </c:pt>
                <c:pt idx="100">
                  <c:v>4.4065745363605531E-2</c:v>
                </c:pt>
                <c:pt idx="101">
                  <c:v>4.4491383975935127E-2</c:v>
                </c:pt>
                <c:pt idx="102">
                  <c:v>4.4919532338089881E-2</c:v>
                </c:pt>
                <c:pt idx="103">
                  <c:v>4.5350243145205284E-2</c:v>
                </c:pt>
                <c:pt idx="104">
                  <c:v>4.5770713435343439E-2</c:v>
                </c:pt>
                <c:pt idx="105">
                  <c:v>4.619406799410905E-2</c:v>
                </c:pt>
                <c:pt idx="106">
                  <c:v>4.2772067228631361E-2</c:v>
                </c:pt>
                <c:pt idx="107">
                  <c:v>3.9236512692094397E-2</c:v>
                </c:pt>
                <c:pt idx="108">
                  <c:v>3.5168356844664579E-2</c:v>
                </c:pt>
                <c:pt idx="109">
                  <c:v>3.4745998424698617E-2</c:v>
                </c:pt>
                <c:pt idx="110">
                  <c:v>3.503482026842536E-2</c:v>
                </c:pt>
                <c:pt idx="111">
                  <c:v>3.5324151950213961E-2</c:v>
                </c:pt>
                <c:pt idx="112">
                  <c:v>3.5617069830330007E-2</c:v>
                </c:pt>
                <c:pt idx="113">
                  <c:v>3.5904142957204004E-2</c:v>
                </c:pt>
                <c:pt idx="114">
                  <c:v>3.6191270849949081E-2</c:v>
                </c:pt>
                <c:pt idx="115">
                  <c:v>3.648707336107529E-2</c:v>
                </c:pt>
                <c:pt idx="116">
                  <c:v>3.6776314598088576E-2</c:v>
                </c:pt>
                <c:pt idx="117">
                  <c:v>3.7064151928449002E-2</c:v>
                </c:pt>
                <c:pt idx="118">
                  <c:v>3.5062512042428606E-2</c:v>
                </c:pt>
                <c:pt idx="119">
                  <c:v>3.317977927022886E-2</c:v>
                </c:pt>
              </c:numCache>
            </c:numRef>
          </c:val>
          <c:smooth val="0"/>
          <c:extLst>
            <c:ext xmlns:c16="http://schemas.microsoft.com/office/drawing/2014/chart" uri="{C3380CC4-5D6E-409C-BE32-E72D297353CC}">
              <c16:uniqueId val="{00000001-7D19-40C4-BBFF-A55969412394}"/>
            </c:ext>
          </c:extLst>
        </c:ser>
        <c:dLbls>
          <c:showLegendKey val="0"/>
          <c:showVal val="0"/>
          <c:showCatName val="0"/>
          <c:showSerName val="0"/>
          <c:showPercent val="0"/>
          <c:showBubbleSize val="0"/>
        </c:dLbls>
        <c:smooth val="0"/>
        <c:axId val="467461360"/>
        <c:axId val="467460184"/>
      </c:lineChart>
      <c:dateAx>
        <c:axId val="467461360"/>
        <c:scaling>
          <c:orientation val="minMax"/>
          <c:max val="44927"/>
        </c:scaling>
        <c:delete val="0"/>
        <c:axPos val="b"/>
        <c:numFmt formatCode="yyyy"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0184"/>
        <c:crosses val="autoZero"/>
        <c:auto val="0"/>
        <c:lblOffset val="100"/>
        <c:baseTimeUnit val="months"/>
        <c:majorUnit val="1"/>
        <c:majorTimeUnit val="years"/>
      </c:dateAx>
      <c:valAx>
        <c:axId val="467460184"/>
        <c:scaling>
          <c:orientation val="minMax"/>
          <c:max val="7.0000000000000007E-2"/>
          <c:min val="-1.0000000000000002E-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crossAx val="467461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Garamond" panose="020204040303010108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9050" cap="flat" cmpd="sng" algn="ctr">
      <a:solidFill>
        <a:schemeClr val="tx1"/>
      </a:solidFill>
      <a:round/>
    </a:ln>
    <a:effectLst/>
  </c:spPr>
  <c:txPr>
    <a:bodyPr/>
    <a:lstStyle/>
    <a:p>
      <a:pPr>
        <a:defRPr>
          <a:solidFill>
            <a:sysClr val="windowText" lastClr="000000"/>
          </a:solidFill>
          <a:latin typeface="Garamond" panose="02020404030301010803" pitchFamily="18"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1330406</xdr:colOff>
      <xdr:row>4</xdr:row>
      <xdr:rowOff>0</xdr:rowOff>
    </xdr:to>
    <xdr:pic>
      <xdr:nvPicPr>
        <xdr:cNvPr id="4" name="Picture 3">
          <a:extLst>
            <a:ext uri="{FF2B5EF4-FFF2-40B4-BE49-F238E27FC236}">
              <a16:creationId xmlns:a16="http://schemas.microsoft.com/office/drawing/2014/main" id="{32595DDB-3326-4B67-9EA7-30BC5D6DCE3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9012" cy="485775"/>
        </a:xfrm>
        <a:prstGeom prst="rect">
          <a:avLst/>
        </a:prstGeom>
      </xdr:spPr>
    </xdr:pic>
    <xdr:clientData/>
  </xdr:twoCellAnchor>
  <xdr:twoCellAnchor>
    <xdr:from>
      <xdr:col>4</xdr:col>
      <xdr:colOff>514349</xdr:colOff>
      <xdr:row>6</xdr:row>
      <xdr:rowOff>4761</xdr:rowOff>
    </xdr:from>
    <xdr:to>
      <xdr:col>11</xdr:col>
      <xdr:colOff>581025</xdr:colOff>
      <xdr:row>26</xdr:row>
      <xdr:rowOff>66675</xdr:rowOff>
    </xdr:to>
    <xdr:graphicFrame macro="">
      <xdr:nvGraphicFramePr>
        <xdr:cNvPr id="5" name="Chart 4">
          <a:extLst>
            <a:ext uri="{FF2B5EF4-FFF2-40B4-BE49-F238E27FC236}">
              <a16:creationId xmlns:a16="http://schemas.microsoft.com/office/drawing/2014/main" id="{2C22B090-7CB7-48F1-B7AB-17F5870D75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0.83241</cdr:x>
      <cdr:y>0.95583</cdr:y>
    </cdr:from>
    <cdr:to>
      <cdr:x>0.99723</cdr:x>
      <cdr:y>0.99755</cdr:y>
    </cdr:to>
    <cdr:sp macro="" textlink="">
      <cdr:nvSpPr>
        <cdr:cNvPr id="2" name="TextBox 1"/>
        <cdr:cNvSpPr txBox="1"/>
      </cdr:nvSpPr>
      <cdr:spPr>
        <a:xfrm xmlns:a="http://schemas.openxmlformats.org/drawingml/2006/main">
          <a:off x="5724510" y="3709989"/>
          <a:ext cx="1133491" cy="1619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en-US" sz="800" i="0">
              <a:solidFill>
                <a:schemeClr val="tx1">
                  <a:lumMod val="65000"/>
                  <a:lumOff val="35000"/>
                </a:schemeClr>
              </a:solidFill>
              <a:latin typeface="Garamond" panose="02020404030301010803" pitchFamily="18" charset="0"/>
            </a:rPr>
            <a:t>Source:</a:t>
          </a:r>
          <a:r>
            <a:rPr lang="en-US" sz="800" i="0" baseline="0">
              <a:solidFill>
                <a:schemeClr val="tx1">
                  <a:lumMod val="65000"/>
                  <a:lumOff val="35000"/>
                </a:schemeClr>
              </a:solidFill>
              <a:latin typeface="Garamond" panose="02020404030301010803" pitchFamily="18" charset="0"/>
            </a:rPr>
            <a:t> Pensford, LLC</a:t>
          </a:r>
          <a:endParaRPr lang="en-US" sz="800" i="0">
            <a:solidFill>
              <a:schemeClr val="tx1">
                <a:lumMod val="65000"/>
                <a:lumOff val="35000"/>
              </a:schemeClr>
            </a:solidFill>
            <a:latin typeface="Garamond" panose="02020404030301010803" pitchFamily="18"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444500</xdr:colOff>
      <xdr:row>3</xdr:row>
      <xdr:rowOff>180975</xdr:rowOff>
    </xdr:to>
    <xdr:pic>
      <xdr:nvPicPr>
        <xdr:cNvPr id="2" name="Picture 1">
          <a:extLst>
            <a:ext uri="{FF2B5EF4-FFF2-40B4-BE49-F238E27FC236}">
              <a16:creationId xmlns:a16="http://schemas.microsoft.com/office/drawing/2014/main" id="{6685DBD9-5076-4B4C-82E9-BEC452506F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8169"/>
        <a:stretch/>
      </xdr:blipFill>
      <xdr:spPr>
        <a:xfrm>
          <a:off x="400050" y="266700"/>
          <a:ext cx="2254250" cy="485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Y146"/>
  <sheetViews>
    <sheetView showGridLines="0" tabSelected="1" zoomScaleNormal="100" workbookViewId="0">
      <selection activeCell="D7" sqref="D7"/>
    </sheetView>
  </sheetViews>
  <sheetFormatPr defaultColWidth="9.140625" defaultRowHeight="15" x14ac:dyDescent="0.25"/>
  <cols>
    <col min="1" max="1" width="5.7109375" style="14" customWidth="1"/>
    <col min="2" max="2" width="14.28515625" style="14" customWidth="1"/>
    <col min="3" max="3" width="21" style="17" customWidth="1"/>
    <col min="4" max="4" width="21.5703125" style="17" customWidth="1"/>
    <col min="5" max="5" width="7.7109375" style="14" customWidth="1"/>
    <col min="6" max="6" width="15.5703125" style="14" customWidth="1"/>
    <col min="7" max="7" width="12.28515625" style="14" customWidth="1"/>
    <col min="8" max="8" width="15" style="14" bestFit="1" customWidth="1"/>
    <col min="9" max="9" width="20.42578125" style="14" bestFit="1" customWidth="1"/>
    <col min="10" max="10" width="21.85546875" style="14" bestFit="1" customWidth="1"/>
    <col min="11" max="11" width="9.28515625" style="14" bestFit="1" customWidth="1"/>
    <col min="12" max="12" width="9.140625" style="14"/>
    <col min="13" max="13" width="11.85546875" style="14" bestFit="1" customWidth="1"/>
    <col min="14" max="16384" width="9.140625" style="14"/>
  </cols>
  <sheetData>
    <row r="2" spans="2:15" x14ac:dyDescent="0.25">
      <c r="C2" s="15"/>
      <c r="D2" s="15"/>
    </row>
    <row r="3" spans="2:15" x14ac:dyDescent="0.25">
      <c r="C3" s="15"/>
      <c r="D3" s="15"/>
    </row>
    <row r="6" spans="2:15" ht="15.75" thickBot="1" x14ac:dyDescent="0.3">
      <c r="B6" s="32" t="s">
        <v>27</v>
      </c>
      <c r="C6" s="32"/>
      <c r="D6" s="36" t="str">
        <f>"Rates updated as of "&amp;TEXT(B13,"mm/dd/yyyy")</f>
        <v>Rates updated as of 03/31/2020</v>
      </c>
    </row>
    <row r="7" spans="2:15" x14ac:dyDescent="0.25">
      <c r="B7" s="16" t="s">
        <v>4</v>
      </c>
      <c r="D7" s="26" t="s">
        <v>6</v>
      </c>
    </row>
    <row r="8" spans="2:15" x14ac:dyDescent="0.25">
      <c r="B8" s="16" t="s">
        <v>9</v>
      </c>
      <c r="D8" s="26" t="s">
        <v>12</v>
      </c>
    </row>
    <row r="9" spans="2:15" x14ac:dyDescent="0.25">
      <c r="C9" s="16"/>
      <c r="D9" s="18"/>
    </row>
    <row r="10" spans="2:15" x14ac:dyDescent="0.25">
      <c r="C10" s="16"/>
      <c r="D10" s="18"/>
    </row>
    <row r="11" spans="2:15" x14ac:dyDescent="0.25">
      <c r="C11" s="16"/>
      <c r="D11" s="18"/>
    </row>
    <row r="12" spans="2:15" ht="15.75" thickBot="1" x14ac:dyDescent="0.3">
      <c r="B12" s="19" t="s">
        <v>0</v>
      </c>
      <c r="C12" s="19" t="s">
        <v>8</v>
      </c>
      <c r="D12" s="19" t="str">
        <f>D8</f>
        <v>+1 Standard Deviation</v>
      </c>
    </row>
    <row r="13" spans="2:15" x14ac:dyDescent="0.25">
      <c r="B13" s="20">
        <f>Vols!V1</f>
        <v>43921</v>
      </c>
      <c r="C13" s="21">
        <f>IF($D$7=DataValidation!$A$2,Vols!$D2,IF($D$7=DataValidation!$A$3,Vols!$E2,IF('Forward Curve'!$D$7=DataValidation!$A$4,Vols!$F2,IF('Forward Curve'!$D$7=DataValidation!$A$5,Vols!$G2,""))))</f>
        <v>9.8938000000000012E-3</v>
      </c>
      <c r="D13" s="22">
        <f>Vols!S2</f>
        <v>9.8938000000000012E-3</v>
      </c>
    </row>
    <row r="14" spans="2:15" x14ac:dyDescent="0.25">
      <c r="B14" s="20">
        <f>EDATE(B13,1)</f>
        <v>43951</v>
      </c>
      <c r="C14" s="21">
        <f>IF($D$7=DataValidation!$A$2,Vols!$D3,IF($D$7=DataValidation!$A$3,Vols!$E3,IF('Forward Curve'!$D$7=DataValidation!$A$4,Vols!$F3,IF('Forward Curve'!$D$7=DataValidation!$A$5,Vols!$G3,""))))</f>
        <v>8.4452999999999993E-3</v>
      </c>
      <c r="D14" s="22">
        <f>Vols!S3</f>
        <v>1.0702596158931829E-2</v>
      </c>
      <c r="K14" s="23"/>
      <c r="L14" s="23"/>
      <c r="M14" s="23"/>
      <c r="N14" s="23"/>
      <c r="O14" s="23"/>
    </row>
    <row r="15" spans="2:15" x14ac:dyDescent="0.25">
      <c r="B15" s="20">
        <f t="shared" ref="B15:B78" si="0">EDATE(B14,1)</f>
        <v>43981</v>
      </c>
      <c r="C15" s="21">
        <f>IF($D$7=DataValidation!$A$2,Vols!$D4,IF($D$7=DataValidation!$A$3,Vols!$E4,IF('Forward Curve'!$D$7=DataValidation!$A$4,Vols!$F4,IF('Forward Curve'!$D$7=DataValidation!$A$5,Vols!$G4,""))))</f>
        <v>8.1932000000000012E-3</v>
      </c>
      <c r="D15" s="22">
        <f>Vols!S4</f>
        <v>1.0610864730970136E-2</v>
      </c>
    </row>
    <row r="16" spans="2:15" x14ac:dyDescent="0.25">
      <c r="B16" s="20">
        <f t="shared" si="0"/>
        <v>44012</v>
      </c>
      <c r="C16" s="21">
        <f>IF($D$7=DataValidation!$A$2,Vols!$D5,IF($D$7=DataValidation!$A$3,Vols!$E5,IF('Forward Curve'!$D$7=DataValidation!$A$4,Vols!$F5,IF('Forward Curve'!$D$7=DataValidation!$A$5,Vols!$G5,""))))</f>
        <v>3.7080000000000004E-3</v>
      </c>
      <c r="D16" s="22">
        <f>Vols!S5</f>
        <v>5.2437869002078695E-3</v>
      </c>
    </row>
    <row r="17" spans="2:4" x14ac:dyDescent="0.25">
      <c r="B17" s="20">
        <f t="shared" si="0"/>
        <v>44042</v>
      </c>
      <c r="C17" s="21">
        <f>IF($D$7=DataValidation!$A$2,Vols!$D6,IF($D$7=DataValidation!$A$3,Vols!$E6,IF('Forward Curve'!$D$7=DataValidation!$A$4,Vols!$F6,IF('Forward Curve'!$D$7=DataValidation!$A$5,Vols!$G6,""))))</f>
        <v>-2.0209999999999998E-4</v>
      </c>
      <c r="D17" s="22">
        <f>Vols!S6</f>
        <v>-3.8950966860632261E-4</v>
      </c>
    </row>
    <row r="18" spans="2:4" x14ac:dyDescent="0.25">
      <c r="B18" s="20">
        <f t="shared" si="0"/>
        <v>44073</v>
      </c>
      <c r="C18" s="21">
        <f>IF($D$7=DataValidation!$A$2,Vols!$D7,IF($D$7=DataValidation!$A$3,Vols!$E7,IF('Forward Curve'!$D$7=DataValidation!$A$4,Vols!$F7,IF('Forward Curve'!$D$7=DataValidation!$A$5,Vols!$G7,""))))</f>
        <v>-1.1131000000000001E-3</v>
      </c>
      <c r="D18" s="22">
        <f>Vols!S7</f>
        <v>-2.2938498967900135E-3</v>
      </c>
    </row>
    <row r="19" spans="2:4" x14ac:dyDescent="0.25">
      <c r="B19" s="20">
        <f t="shared" si="0"/>
        <v>44104</v>
      </c>
      <c r="C19" s="21">
        <f>IF($D$7=DataValidation!$A$2,Vols!$D8,IF($D$7=DataValidation!$A$3,Vols!$E8,IF('Forward Curve'!$D$7=DataValidation!$A$4,Vols!$F8,IF('Forward Curve'!$D$7=DataValidation!$A$5,Vols!$G8,""))))</f>
        <v>3.2764000000000001E-3</v>
      </c>
      <c r="D19" s="22">
        <f>Vols!S8</f>
        <v>5.1797656707191827E-3</v>
      </c>
    </row>
    <row r="20" spans="2:4" x14ac:dyDescent="0.25">
      <c r="B20" s="20">
        <f t="shared" si="0"/>
        <v>44134</v>
      </c>
      <c r="C20" s="21">
        <f>IF($D$7=DataValidation!$A$2,Vols!$D9,IF($D$7=DataValidation!$A$3,Vols!$E9,IF('Forward Curve'!$D$7=DataValidation!$A$4,Vols!$F9,IF('Forward Curve'!$D$7=DataValidation!$A$5,Vols!$G9,""))))</f>
        <v>2.0574999999999999E-3</v>
      </c>
      <c r="D20" s="22">
        <f>Vols!S9</f>
        <v>3.5649516086673008E-3</v>
      </c>
    </row>
    <row r="21" spans="2:4" x14ac:dyDescent="0.25">
      <c r="B21" s="20">
        <f t="shared" si="0"/>
        <v>44165</v>
      </c>
      <c r="C21" s="21">
        <f>IF($D$7=DataValidation!$A$2,Vols!$D10,IF($D$7=DataValidation!$A$3,Vols!$E10,IF('Forward Curve'!$D$7=DataValidation!$A$4,Vols!$F10,IF('Forward Curve'!$D$7=DataValidation!$A$5,Vols!$G10,""))))</f>
        <v>2.1318999999999999E-3</v>
      </c>
      <c r="D21" s="22">
        <f>Vols!S10</f>
        <v>3.7350401819889025E-3</v>
      </c>
    </row>
    <row r="22" spans="2:4" x14ac:dyDescent="0.25">
      <c r="B22" s="20">
        <f t="shared" si="0"/>
        <v>44195</v>
      </c>
      <c r="C22" s="21">
        <f>IF($D$7=DataValidation!$A$2,Vols!$D11,IF($D$7=DataValidation!$A$3,Vols!$E11,IF('Forward Curve'!$D$7=DataValidation!$A$4,Vols!$F11,IF('Forward Curve'!$D$7=DataValidation!$A$5,Vols!$G11,""))))</f>
        <v>2.4166999999999999E-3</v>
      </c>
      <c r="D22" s="22">
        <f>Vols!S11</f>
        <v>4.3298346961360631E-3</v>
      </c>
    </row>
    <row r="23" spans="2:4" x14ac:dyDescent="0.25">
      <c r="B23" s="20">
        <f t="shared" si="0"/>
        <v>44226</v>
      </c>
      <c r="C23" s="21">
        <f>IF($D$7=DataValidation!$A$2,Vols!$D12,IF($D$7=DataValidation!$A$3,Vols!$E12,IF('Forward Curve'!$D$7=DataValidation!$A$4,Vols!$F12,IF('Forward Curve'!$D$7=DataValidation!$A$5,Vols!$G12,""))))</f>
        <v>1.7005999999999998E-3</v>
      </c>
      <c r="D23" s="22">
        <f>Vols!S12</f>
        <v>3.444044222121996E-3</v>
      </c>
    </row>
    <row r="24" spans="2:4" x14ac:dyDescent="0.25">
      <c r="B24" s="20">
        <f t="shared" si="0"/>
        <v>44255</v>
      </c>
      <c r="C24" s="21">
        <f>IF($D$7=DataValidation!$A$2,Vols!$D13,IF($D$7=DataValidation!$A$3,Vols!$E13,IF('Forward Curve'!$D$7=DataValidation!$A$4,Vols!$F13,IF('Forward Curve'!$D$7=DataValidation!$A$5,Vols!$G13,""))))</f>
        <v>1.4697E-3</v>
      </c>
      <c r="D24" s="22">
        <f>Vols!S13</f>
        <v>3.2436297091181956E-3</v>
      </c>
    </row>
    <row r="25" spans="2:4" x14ac:dyDescent="0.25">
      <c r="B25" s="20">
        <f t="shared" si="0"/>
        <v>44283</v>
      </c>
      <c r="C25" s="21">
        <f>IF($D$7=DataValidation!$A$2,Vols!$D14,IF($D$7=DataValidation!$A$3,Vols!$E14,IF('Forward Curve'!$D$7=DataValidation!$A$4,Vols!$F14,IF('Forward Curve'!$D$7=DataValidation!$A$5,Vols!$G14,""))))</f>
        <v>2.5330000000000001E-3</v>
      </c>
      <c r="D25" s="22">
        <f>Vols!S14</f>
        <v>5.5779836073044584E-3</v>
      </c>
    </row>
    <row r="26" spans="2:4" x14ac:dyDescent="0.25">
      <c r="B26" s="20">
        <f t="shared" si="0"/>
        <v>44314</v>
      </c>
      <c r="C26" s="21">
        <f>IF($D$7=DataValidation!$A$2,Vols!$D15,IF($D$7=DataValidation!$A$3,Vols!$E15,IF('Forward Curve'!$D$7=DataValidation!$A$4,Vols!$F15,IF('Forward Curve'!$D$7=DataValidation!$A$5,Vols!$G15,""))))</f>
        <v>2.2799999999999999E-3</v>
      </c>
      <c r="D26" s="22">
        <f>Vols!S15</f>
        <v>5.3034997374745716E-3</v>
      </c>
    </row>
    <row r="27" spans="2:4" x14ac:dyDescent="0.25">
      <c r="B27" s="20">
        <f t="shared" si="0"/>
        <v>44344</v>
      </c>
      <c r="C27" s="21">
        <f>IF($D$7=DataValidation!$A$2,Vols!$D16,IF($D$7=DataValidation!$A$3,Vols!$E16,IF('Forward Curve'!$D$7=DataValidation!$A$4,Vols!$F16,IF('Forward Curve'!$D$7=DataValidation!$A$5,Vols!$G16,""))))</f>
        <v>2.2805E-3</v>
      </c>
      <c r="D27" s="22">
        <f>Vols!S16</f>
        <v>5.3677846633398913E-3</v>
      </c>
    </row>
    <row r="28" spans="2:4" x14ac:dyDescent="0.25">
      <c r="B28" s="20">
        <f t="shared" si="0"/>
        <v>44375</v>
      </c>
      <c r="C28" s="21">
        <f>IF($D$7=DataValidation!$A$2,Vols!$D17,IF($D$7=DataValidation!$A$3,Vols!$E17,IF('Forward Curve'!$D$7=DataValidation!$A$4,Vols!$F17,IF('Forward Curve'!$D$7=DataValidation!$A$5,Vols!$G17,""))))</f>
        <v>2.6252999999999997E-3</v>
      </c>
      <c r="D28" s="22">
        <f>Vols!S17</f>
        <v>6.1657825598874999E-3</v>
      </c>
    </row>
    <row r="29" spans="2:4" x14ac:dyDescent="0.25">
      <c r="B29" s="20">
        <f t="shared" si="0"/>
        <v>44405</v>
      </c>
      <c r="C29" s="21">
        <f>IF($D$7=DataValidation!$A$2,Vols!$D18,IF($D$7=DataValidation!$A$3,Vols!$E18,IF('Forward Curve'!$D$7=DataValidation!$A$4,Vols!$F18,IF('Forward Curve'!$D$7=DataValidation!$A$5,Vols!$G18,""))))</f>
        <v>2.3036000000000003E-3</v>
      </c>
      <c r="D29" s="22">
        <f>Vols!S18</f>
        <v>5.7396108907772029E-3</v>
      </c>
    </row>
    <row r="30" spans="2:4" x14ac:dyDescent="0.25">
      <c r="B30" s="20">
        <f t="shared" si="0"/>
        <v>44436</v>
      </c>
      <c r="C30" s="21">
        <f>IF($D$7=DataValidation!$A$2,Vols!$D19,IF($D$7=DataValidation!$A$3,Vols!$E19,IF('Forward Curve'!$D$7=DataValidation!$A$4,Vols!$F19,IF('Forward Curve'!$D$7=DataValidation!$A$5,Vols!$G19,""))))</f>
        <v>2.4509000000000002E-3</v>
      </c>
      <c r="D30" s="22">
        <f>Vols!S19</f>
        <v>6.1840625911892613E-3</v>
      </c>
    </row>
    <row r="31" spans="2:4" ht="15" customHeight="1" x14ac:dyDescent="0.25">
      <c r="B31" s="20">
        <f t="shared" si="0"/>
        <v>44467</v>
      </c>
      <c r="C31" s="21">
        <f>IF($D$7=DataValidation!$A$2,Vols!$D20,IF($D$7=DataValidation!$A$3,Vols!$E20,IF('Forward Curve'!$D$7=DataValidation!$A$4,Vols!$F20,IF('Forward Curve'!$D$7=DataValidation!$A$5,Vols!$G20,""))))</f>
        <v>2.6188000000000001E-3</v>
      </c>
      <c r="D31" s="22">
        <f>Vols!S20</f>
        <v>6.748580659115583E-3</v>
      </c>
    </row>
    <row r="32" spans="2:4" x14ac:dyDescent="0.25">
      <c r="B32" s="20">
        <f t="shared" si="0"/>
        <v>44497</v>
      </c>
      <c r="C32" s="21">
        <f>IF($D$7=DataValidation!$A$2,Vols!$D21,IF($D$7=DataValidation!$A$3,Vols!$E21,IF('Forward Curve'!$D$7=DataValidation!$A$4,Vols!$F21,IF('Forward Curve'!$D$7=DataValidation!$A$5,Vols!$G21,""))))</f>
        <v>2.3993999999999999E-3</v>
      </c>
      <c r="D32" s="22">
        <f>Vols!S21</f>
        <v>6.5965396778906787E-3</v>
      </c>
    </row>
    <row r="33" spans="2:4" x14ac:dyDescent="0.25">
      <c r="B33" s="20">
        <f t="shared" si="0"/>
        <v>44528</v>
      </c>
      <c r="C33" s="21">
        <f>IF($D$7=DataValidation!$A$2,Vols!$D22,IF($D$7=DataValidation!$A$3,Vols!$E22,IF('Forward Curve'!$D$7=DataValidation!$A$4,Vols!$F22,IF('Forward Curve'!$D$7=DataValidation!$A$5,Vols!$G22,""))))</f>
        <v>3.1519000000000004E-3</v>
      </c>
      <c r="D33" s="22">
        <f>Vols!S22</f>
        <v>8.4102689316337808E-3</v>
      </c>
    </row>
    <row r="34" spans="2:4" x14ac:dyDescent="0.25">
      <c r="B34" s="20">
        <f t="shared" si="0"/>
        <v>44558</v>
      </c>
      <c r="C34" s="21">
        <f>IF($D$7=DataValidation!$A$2,Vols!$D23,IF($D$7=DataValidation!$A$3,Vols!$E23,IF('Forward Curve'!$D$7=DataValidation!$A$4,Vols!$F23,IF('Forward Curve'!$D$7=DataValidation!$A$5,Vols!$G23,""))))</f>
        <v>3.9887000000000004E-3</v>
      </c>
      <c r="D34" s="22">
        <f>Vols!S23</f>
        <v>1.0458577079682943E-2</v>
      </c>
    </row>
    <row r="35" spans="2:4" x14ac:dyDescent="0.25">
      <c r="B35" s="20">
        <f t="shared" si="0"/>
        <v>44589</v>
      </c>
      <c r="C35" s="21">
        <f>IF($D$7=DataValidation!$A$2,Vols!$D24,IF($D$7=DataValidation!$A$3,Vols!$E24,IF('Forward Curve'!$D$7=DataValidation!$A$4,Vols!$F24,IF('Forward Curve'!$D$7=DataValidation!$A$5,Vols!$G24,""))))</f>
        <v>3.9576999999999998E-3</v>
      </c>
      <c r="D35" s="22">
        <f>Vols!S24</f>
        <v>1.0508462777368322E-2</v>
      </c>
    </row>
    <row r="36" spans="2:4" x14ac:dyDescent="0.25">
      <c r="B36" s="20">
        <f t="shared" si="0"/>
        <v>44620</v>
      </c>
      <c r="C36" s="21">
        <f>IF($D$7=DataValidation!$A$2,Vols!$D25,IF($D$7=DataValidation!$A$3,Vols!$E25,IF('Forward Curve'!$D$7=DataValidation!$A$4,Vols!$F25,IF('Forward Curve'!$D$7=DataValidation!$A$5,Vols!$G25,""))))</f>
        <v>3.9267999999999994E-3</v>
      </c>
      <c r="D36" s="22">
        <f>Vols!S25</f>
        <v>1.0589200855151625E-2</v>
      </c>
    </row>
    <row r="37" spans="2:4" x14ac:dyDescent="0.25">
      <c r="B37" s="20">
        <f t="shared" si="0"/>
        <v>44648</v>
      </c>
      <c r="C37" s="21">
        <f>IF($D$7=DataValidation!$A$2,Vols!$D26,IF($D$7=DataValidation!$A$3,Vols!$E26,IF('Forward Curve'!$D$7=DataValidation!$A$4,Vols!$F26,IF('Forward Curve'!$D$7=DataValidation!$A$5,Vols!$G26,""))))</f>
        <v>4.1159999999999999E-3</v>
      </c>
      <c r="D37" s="22">
        <f>Vols!S26</f>
        <v>1.0997502193556339E-2</v>
      </c>
    </row>
    <row r="38" spans="2:4" x14ac:dyDescent="0.25">
      <c r="B38" s="20">
        <f t="shared" si="0"/>
        <v>44679</v>
      </c>
      <c r="C38" s="21">
        <f>IF($D$7=DataValidation!$A$2,Vols!$D27,IF($D$7=DataValidation!$A$3,Vols!$E27,IF('Forward Curve'!$D$7=DataValidation!$A$4,Vols!$F27,IF('Forward Curve'!$D$7=DataValidation!$A$5,Vols!$G27,""))))</f>
        <v>4.1111999999999998E-3</v>
      </c>
      <c r="D38" s="22">
        <f>Vols!S27</f>
        <v>1.1096882647360591E-2</v>
      </c>
    </row>
    <row r="39" spans="2:4" ht="15" customHeight="1" x14ac:dyDescent="0.25">
      <c r="B39" s="20">
        <f t="shared" si="0"/>
        <v>44709</v>
      </c>
      <c r="C39" s="21">
        <f>IF($D$7=DataValidation!$A$2,Vols!$D28,IF($D$7=DataValidation!$A$3,Vols!$E28,IF('Forward Curve'!$D$7=DataValidation!$A$4,Vols!$F28,IF('Forward Curve'!$D$7=DataValidation!$A$5,Vols!$G28,""))))</f>
        <v>4.0698000000000002E-3</v>
      </c>
      <c r="D39" s="22">
        <f>Vols!S28</f>
        <v>1.1123666219010177E-2</v>
      </c>
    </row>
    <row r="40" spans="2:4" x14ac:dyDescent="0.25">
      <c r="B40" s="20">
        <f t="shared" si="0"/>
        <v>44740</v>
      </c>
      <c r="C40" s="21">
        <f>IF($D$7=DataValidation!$A$2,Vols!$D29,IF($D$7=DataValidation!$A$3,Vols!$E29,IF('Forward Curve'!$D$7=DataValidation!$A$4,Vols!$F29,IF('Forward Curve'!$D$7=DataValidation!$A$5,Vols!$G29,""))))</f>
        <v>4.0305000000000002E-3</v>
      </c>
      <c r="D40" s="22">
        <f>Vols!S29</f>
        <v>1.115294310943289E-2</v>
      </c>
    </row>
    <row r="41" spans="2:4" x14ac:dyDescent="0.25">
      <c r="B41" s="20">
        <f t="shared" si="0"/>
        <v>44770</v>
      </c>
      <c r="C41" s="21">
        <f>IF($D$7=DataValidation!$A$2,Vols!$D30,IF($D$7=DataValidation!$A$3,Vols!$E30,IF('Forward Curve'!$D$7=DataValidation!$A$4,Vols!$F30,IF('Forward Curve'!$D$7=DataValidation!$A$5,Vols!$G30,""))))</f>
        <v>3.9899000000000002E-3</v>
      </c>
      <c r="D41" s="22">
        <f>Vols!S30</f>
        <v>1.1170407827650679E-2</v>
      </c>
    </row>
    <row r="42" spans="2:4" x14ac:dyDescent="0.25">
      <c r="B42" s="20">
        <f t="shared" si="0"/>
        <v>44801</v>
      </c>
      <c r="C42" s="21">
        <f>IF($D$7=DataValidation!$A$2,Vols!$D31,IF($D$7=DataValidation!$A$3,Vols!$E31,IF('Forward Curve'!$D$7=DataValidation!$A$4,Vols!$F31,IF('Forward Curve'!$D$7=DataValidation!$A$5,Vols!$G31,""))))</f>
        <v>3.9472999999999999E-3</v>
      </c>
      <c r="D42" s="22">
        <f>Vols!S31</f>
        <v>1.1180906604903024E-2</v>
      </c>
    </row>
    <row r="43" spans="2:4" x14ac:dyDescent="0.25">
      <c r="B43" s="20">
        <f t="shared" si="0"/>
        <v>44832</v>
      </c>
      <c r="C43" s="21">
        <f>IF($D$7=DataValidation!$A$2,Vols!$D32,IF($D$7=DataValidation!$A$3,Vols!$E32,IF('Forward Curve'!$D$7=DataValidation!$A$4,Vols!$F32,IF('Forward Curve'!$D$7=DataValidation!$A$5,Vols!$G32,""))))</f>
        <v>3.9068000000000002E-3</v>
      </c>
      <c r="D43" s="22">
        <f>Vols!S32</f>
        <v>1.1193064404734228E-2</v>
      </c>
    </row>
    <row r="44" spans="2:4" x14ac:dyDescent="0.25">
      <c r="B44" s="20">
        <f t="shared" si="0"/>
        <v>44862</v>
      </c>
      <c r="C44" s="21">
        <f>IF($D$7=DataValidation!$A$2,Vols!$D33,IF($D$7=DataValidation!$A$3,Vols!$E33,IF('Forward Curve'!$D$7=DataValidation!$A$4,Vols!$F33,IF('Forward Curve'!$D$7=DataValidation!$A$5,Vols!$G33,""))))</f>
        <v>3.8662999999999996E-3</v>
      </c>
      <c r="D44" s="22">
        <f>Vols!S33</f>
        <v>1.1196672358911199E-2</v>
      </c>
    </row>
    <row r="45" spans="2:4" x14ac:dyDescent="0.25">
      <c r="B45" s="20">
        <f t="shared" si="0"/>
        <v>44893</v>
      </c>
      <c r="C45" s="21">
        <f>IF($D$7=DataValidation!$A$2,Vols!$D34,IF($D$7=DataValidation!$A$3,Vols!$E34,IF('Forward Curve'!$D$7=DataValidation!$A$4,Vols!$F34,IF('Forward Curve'!$D$7=DataValidation!$A$5,Vols!$G34,""))))</f>
        <v>3.8265999999999999E-3</v>
      </c>
      <c r="D45" s="22">
        <f>Vols!S34</f>
        <v>1.120401169617957E-2</v>
      </c>
    </row>
    <row r="46" spans="2:4" x14ac:dyDescent="0.25">
      <c r="B46" s="20">
        <f t="shared" si="0"/>
        <v>44923</v>
      </c>
      <c r="C46" s="21">
        <f>IF($D$7=DataValidation!$A$2,Vols!$D35,IF($D$7=DataValidation!$A$3,Vols!$E35,IF('Forward Curve'!$D$7=DataValidation!$A$4,Vols!$F35,IF('Forward Curve'!$D$7=DataValidation!$A$5,Vols!$G35,""))))</f>
        <v>3.7862E-3</v>
      </c>
      <c r="D46" s="22">
        <f>Vols!S35</f>
        <v>1.1198777643943216E-2</v>
      </c>
    </row>
    <row r="47" spans="2:4" x14ac:dyDescent="0.25">
      <c r="B47" s="20">
        <f t="shared" si="0"/>
        <v>44954</v>
      </c>
      <c r="C47" s="21">
        <f>IF($D$7=DataValidation!$A$2,Vols!$D36,IF($D$7=DataValidation!$A$3,Vols!$E36,IF('Forward Curve'!$D$7=DataValidation!$A$4,Vols!$F36,IF('Forward Curve'!$D$7=DataValidation!$A$5,Vols!$G36,""))))</f>
        <v>3.7458000000000001E-3</v>
      </c>
      <c r="D47" s="22">
        <f>Vols!S36</f>
        <v>1.1870794552920574E-2</v>
      </c>
    </row>
    <row r="48" spans="2:4" ht="15" customHeight="1" x14ac:dyDescent="0.25">
      <c r="B48" s="20">
        <f t="shared" si="0"/>
        <v>44985</v>
      </c>
      <c r="C48" s="21">
        <f>IF($D$7=DataValidation!$A$2,Vols!$D37,IF($D$7=DataValidation!$A$3,Vols!$E37,IF('Forward Curve'!$D$7=DataValidation!$A$4,Vols!$F37,IF('Forward Curve'!$D$7=DataValidation!$A$5,Vols!$G37,""))))</f>
        <v>3.7069000000000004E-3</v>
      </c>
      <c r="D48" s="22">
        <f>Vols!S37</f>
        <v>1.2514112538031389E-2</v>
      </c>
    </row>
    <row r="49" spans="2:25" x14ac:dyDescent="0.25">
      <c r="B49" s="20">
        <f t="shared" si="0"/>
        <v>45013</v>
      </c>
      <c r="C49" s="21">
        <f>IF($D$7=DataValidation!$A$2,Vols!$D38,IF($D$7=DataValidation!$A$3,Vols!$E38,IF('Forward Curve'!$D$7=DataValidation!$A$4,Vols!$F38,IF('Forward Curve'!$D$7=DataValidation!$A$5,Vols!$G38,""))))</f>
        <v>4.6822999999999995E-3</v>
      </c>
      <c r="D49" s="22">
        <f>Vols!S38</f>
        <v>1.553241106197158E-2</v>
      </c>
    </row>
    <row r="50" spans="2:25" s="23" customFormat="1" x14ac:dyDescent="0.25">
      <c r="B50" s="20">
        <f t="shared" si="0"/>
        <v>45044</v>
      </c>
      <c r="C50" s="21">
        <f>IF($D$7=DataValidation!$A$2,Vols!$D39,IF($D$7=DataValidation!$A$3,Vols!$E39,IF('Forward Curve'!$D$7=DataValidation!$A$4,Vols!$F39,IF('Forward Curve'!$D$7=DataValidation!$A$5,Vols!$G39,""))))</f>
        <v>4.8259999999999996E-3</v>
      </c>
      <c r="D50" s="22">
        <f>Vols!S39</f>
        <v>1.6125811573521331E-2</v>
      </c>
      <c r="K50" s="14"/>
      <c r="L50" s="14"/>
      <c r="M50" s="14"/>
      <c r="N50" s="14"/>
      <c r="O50" s="14"/>
      <c r="P50" s="14"/>
      <c r="Q50" s="14"/>
      <c r="R50" s="14"/>
      <c r="S50" s="14"/>
      <c r="T50" s="14"/>
      <c r="U50" s="14"/>
      <c r="V50" s="14"/>
      <c r="W50" s="14"/>
      <c r="X50" s="14"/>
      <c r="Y50" s="14"/>
    </row>
    <row r="51" spans="2:25" s="23" customFormat="1" x14ac:dyDescent="0.25">
      <c r="B51" s="20">
        <f t="shared" si="0"/>
        <v>45074</v>
      </c>
      <c r="C51" s="21">
        <f>IF($D$7=DataValidation!$A$2,Vols!$D40,IF($D$7=DataValidation!$A$3,Vols!$E40,IF('Forward Curve'!$D$7=DataValidation!$A$4,Vols!$F40,IF('Forward Curve'!$D$7=DataValidation!$A$5,Vols!$G40,""))))</f>
        <v>4.8526000000000003E-3</v>
      </c>
      <c r="D51" s="22">
        <f>Vols!S40</f>
        <v>1.6362852832937685E-2</v>
      </c>
      <c r="K51" s="14"/>
      <c r="L51" s="14"/>
      <c r="M51" s="14"/>
      <c r="N51" s="14"/>
      <c r="O51" s="14"/>
      <c r="P51" s="14"/>
      <c r="Q51" s="14"/>
      <c r="R51" s="14"/>
      <c r="S51" s="14"/>
      <c r="T51" s="14"/>
      <c r="U51" s="14"/>
      <c r="V51" s="14"/>
      <c r="W51" s="14"/>
      <c r="X51" s="14"/>
      <c r="Y51" s="14"/>
    </row>
    <row r="52" spans="2:25" s="23" customFormat="1" x14ac:dyDescent="0.25">
      <c r="B52" s="20">
        <f t="shared" si="0"/>
        <v>45105</v>
      </c>
      <c r="C52" s="21">
        <f>IF($D$7=DataValidation!$A$2,Vols!$D41,IF($D$7=DataValidation!$A$3,Vols!$E41,IF('Forward Curve'!$D$7=DataValidation!$A$4,Vols!$F41,IF('Forward Curve'!$D$7=DataValidation!$A$5,Vols!$G41,""))))</f>
        <v>4.8780999999999998E-3</v>
      </c>
      <c r="D52" s="22">
        <f>Vols!S41</f>
        <v>1.6601584863218052E-2</v>
      </c>
      <c r="K52" s="14"/>
      <c r="L52" s="14"/>
      <c r="M52" s="14"/>
      <c r="N52" s="14"/>
      <c r="O52" s="14"/>
      <c r="P52" s="14"/>
      <c r="Q52" s="14"/>
      <c r="R52" s="14"/>
      <c r="S52" s="14"/>
      <c r="T52" s="14"/>
      <c r="U52" s="14"/>
      <c r="V52" s="14"/>
      <c r="W52" s="14"/>
      <c r="X52" s="14"/>
      <c r="Y52" s="14"/>
    </row>
    <row r="53" spans="2:25" s="23" customFormat="1" x14ac:dyDescent="0.25">
      <c r="B53" s="20">
        <f t="shared" si="0"/>
        <v>45135</v>
      </c>
      <c r="C53" s="21">
        <f>IF($D$7=DataValidation!$A$2,Vols!$D42,IF($D$7=DataValidation!$A$3,Vols!$E42,IF('Forward Curve'!$D$7=DataValidation!$A$4,Vols!$F42,IF('Forward Curve'!$D$7=DataValidation!$A$5,Vols!$G42,""))))</f>
        <v>4.9039000000000001E-3</v>
      </c>
      <c r="D53" s="22">
        <f>Vols!S42</f>
        <v>1.6834163006102354E-2</v>
      </c>
      <c r="K53" s="14"/>
      <c r="L53" s="14"/>
      <c r="M53" s="14"/>
      <c r="N53" s="14"/>
      <c r="O53" s="14"/>
      <c r="P53" s="14"/>
      <c r="Q53" s="14"/>
      <c r="R53" s="14"/>
      <c r="S53" s="14"/>
      <c r="T53" s="14"/>
      <c r="U53" s="14"/>
      <c r="V53" s="14"/>
      <c r="W53" s="14"/>
      <c r="X53" s="14"/>
      <c r="Y53" s="14"/>
    </row>
    <row r="54" spans="2:25" s="23" customFormat="1" x14ac:dyDescent="0.25">
      <c r="B54" s="20">
        <f t="shared" si="0"/>
        <v>45166</v>
      </c>
      <c r="C54" s="21">
        <f>IF($D$7=DataValidation!$A$2,Vols!$D43,IF($D$7=DataValidation!$A$3,Vols!$E43,IF('Forward Curve'!$D$7=DataValidation!$A$4,Vols!$F43,IF('Forward Curve'!$D$7=DataValidation!$A$5,Vols!$G43,""))))</f>
        <v>4.9286999999999994E-3</v>
      </c>
      <c r="D54" s="22">
        <f>Vols!S43</f>
        <v>1.7071424149385134E-2</v>
      </c>
      <c r="K54" s="14"/>
      <c r="L54" s="14"/>
      <c r="M54" s="14"/>
      <c r="N54" s="14"/>
      <c r="O54" s="14"/>
      <c r="P54" s="14"/>
      <c r="Q54" s="14"/>
      <c r="R54" s="14"/>
      <c r="S54" s="14"/>
      <c r="T54" s="14"/>
      <c r="U54" s="14"/>
      <c r="V54" s="14"/>
      <c r="W54" s="14"/>
      <c r="X54" s="14"/>
      <c r="Y54" s="14"/>
    </row>
    <row r="55" spans="2:25" s="23" customFormat="1" x14ac:dyDescent="0.25">
      <c r="B55" s="20">
        <f t="shared" si="0"/>
        <v>45197</v>
      </c>
      <c r="C55" s="21">
        <f>IF($D$7=DataValidation!$A$2,Vols!$D44,IF($D$7=DataValidation!$A$3,Vols!$E44,IF('Forward Curve'!$D$7=DataValidation!$A$4,Vols!$F44,IF('Forward Curve'!$D$7=DataValidation!$A$5,Vols!$G44,""))))</f>
        <v>4.9537000000000001E-3</v>
      </c>
      <c r="D55" s="22">
        <f>Vols!S44</f>
        <v>1.7306225277285873E-2</v>
      </c>
      <c r="K55" s="14"/>
      <c r="L55" s="14"/>
      <c r="M55" s="14"/>
      <c r="N55" s="14"/>
      <c r="O55" s="14"/>
      <c r="P55" s="14"/>
      <c r="Q55" s="14"/>
      <c r="R55" s="14"/>
      <c r="S55" s="14"/>
      <c r="T55" s="14"/>
      <c r="U55" s="14"/>
      <c r="V55" s="14"/>
      <c r="W55" s="14"/>
      <c r="X55" s="14"/>
      <c r="Y55" s="14"/>
    </row>
    <row r="56" spans="2:25" s="23" customFormat="1" x14ac:dyDescent="0.25">
      <c r="B56" s="20">
        <f t="shared" si="0"/>
        <v>45227</v>
      </c>
      <c r="C56" s="21">
        <f>IF($D$7=DataValidation!$A$2,Vols!$D45,IF($D$7=DataValidation!$A$3,Vols!$E45,IF('Forward Curve'!$D$7=DataValidation!$A$4,Vols!$F45,IF('Forward Curve'!$D$7=DataValidation!$A$5,Vols!$G45,""))))</f>
        <v>4.9797999999999995E-3</v>
      </c>
      <c r="D56" s="22">
        <f>Vols!S45</f>
        <v>1.7539689613774997E-2</v>
      </c>
      <c r="K56" s="14"/>
      <c r="L56" s="14"/>
      <c r="M56" s="14"/>
      <c r="N56" s="14"/>
      <c r="O56" s="14"/>
      <c r="P56" s="14"/>
      <c r="Q56" s="14"/>
      <c r="R56" s="14"/>
      <c r="S56" s="14"/>
      <c r="T56" s="14"/>
      <c r="U56" s="14"/>
      <c r="V56" s="14"/>
      <c r="W56" s="14"/>
      <c r="X56" s="14"/>
      <c r="Y56" s="14"/>
    </row>
    <row r="57" spans="2:25" s="23" customFormat="1" x14ac:dyDescent="0.25">
      <c r="B57" s="20">
        <f t="shared" si="0"/>
        <v>45258</v>
      </c>
      <c r="C57" s="21">
        <f>IF($D$7=DataValidation!$A$2,Vols!$D46,IF($D$7=DataValidation!$A$3,Vols!$E46,IF('Forward Curve'!$D$7=DataValidation!$A$4,Vols!$F46,IF('Forward Curve'!$D$7=DataValidation!$A$5,Vols!$G46,""))))</f>
        <v>5.0041999999999994E-3</v>
      </c>
      <c r="D57" s="22">
        <f>Vols!S46</f>
        <v>1.7772618152013669E-2</v>
      </c>
      <c r="K57" s="14"/>
      <c r="L57" s="14"/>
      <c r="M57" s="14"/>
      <c r="N57" s="14"/>
      <c r="O57" s="14"/>
      <c r="P57" s="14"/>
      <c r="Q57" s="14"/>
      <c r="R57" s="14"/>
      <c r="S57" s="14"/>
      <c r="T57" s="14"/>
      <c r="U57" s="14"/>
      <c r="V57" s="14"/>
      <c r="W57" s="14"/>
      <c r="X57" s="14"/>
      <c r="Y57" s="14"/>
    </row>
    <row r="58" spans="2:25" s="23" customFormat="1" x14ac:dyDescent="0.25">
      <c r="B58" s="20">
        <f t="shared" si="0"/>
        <v>45288</v>
      </c>
      <c r="C58" s="21">
        <f>IF($D$7=DataValidation!$A$2,Vols!$D47,IF($D$7=DataValidation!$A$3,Vols!$E47,IF('Forward Curve'!$D$7=DataValidation!$A$4,Vols!$F47,IF('Forward Curve'!$D$7=DataValidation!$A$5,Vols!$G47,""))))</f>
        <v>5.0290000000000005E-3</v>
      </c>
      <c r="D58" s="22">
        <f>Vols!S47</f>
        <v>1.8001898472927835E-2</v>
      </c>
      <c r="K58" s="14"/>
      <c r="L58" s="14"/>
      <c r="M58" s="14"/>
      <c r="N58" s="14"/>
      <c r="O58" s="14"/>
      <c r="P58" s="14"/>
      <c r="Q58" s="14"/>
      <c r="R58" s="14"/>
      <c r="S58" s="14"/>
      <c r="T58" s="14"/>
      <c r="U58" s="14"/>
      <c r="V58" s="14"/>
      <c r="W58" s="14"/>
      <c r="X58" s="14"/>
      <c r="Y58" s="14"/>
    </row>
    <row r="59" spans="2:25" s="23" customFormat="1" x14ac:dyDescent="0.25">
      <c r="B59" s="20">
        <f t="shared" si="0"/>
        <v>45319</v>
      </c>
      <c r="C59" s="21">
        <f>IF($D$7=DataValidation!$A$2,Vols!$D48,IF($D$7=DataValidation!$A$3,Vols!$E48,IF('Forward Curve'!$D$7=DataValidation!$A$4,Vols!$F48,IF('Forward Curve'!$D$7=DataValidation!$A$5,Vols!$G48,""))))</f>
        <v>5.0553999999999998E-3</v>
      </c>
      <c r="D59" s="22">
        <f>Vols!S48</f>
        <v>1.8959725880178146E-2</v>
      </c>
      <c r="K59" s="14"/>
      <c r="L59" s="14"/>
      <c r="M59" s="14"/>
      <c r="N59" s="14"/>
      <c r="O59" s="14"/>
      <c r="P59" s="14"/>
      <c r="Q59" s="14"/>
      <c r="R59" s="14"/>
      <c r="S59" s="14"/>
      <c r="T59" s="14"/>
      <c r="U59" s="14"/>
      <c r="V59" s="14"/>
      <c r="W59" s="14"/>
      <c r="X59" s="14"/>
      <c r="Y59" s="14"/>
    </row>
    <row r="60" spans="2:25" s="23" customFormat="1" x14ac:dyDescent="0.25">
      <c r="B60" s="20">
        <f t="shared" si="0"/>
        <v>45350</v>
      </c>
      <c r="C60" s="21">
        <f>IF($D$7=DataValidation!$A$2,Vols!$D49,IF($D$7=DataValidation!$A$3,Vols!$E49,IF('Forward Curve'!$D$7=DataValidation!$A$4,Vols!$F49,IF('Forward Curve'!$D$7=DataValidation!$A$5,Vols!$G49,""))))</f>
        <v>5.0787999999999996E-3</v>
      </c>
      <c r="D60" s="22">
        <f>Vols!S49</f>
        <v>1.9897678966770634E-2</v>
      </c>
      <c r="K60" s="14"/>
      <c r="L60" s="14"/>
      <c r="M60" s="14"/>
      <c r="N60" s="14"/>
      <c r="O60" s="14"/>
      <c r="P60" s="14"/>
      <c r="Q60" s="14"/>
      <c r="R60" s="14"/>
      <c r="S60" s="14"/>
      <c r="T60" s="14"/>
      <c r="U60" s="14"/>
      <c r="V60" s="14"/>
      <c r="W60" s="14"/>
      <c r="X60" s="14"/>
      <c r="Y60" s="14"/>
    </row>
    <row r="61" spans="2:25" s="23" customFormat="1" x14ac:dyDescent="0.25">
      <c r="B61" s="20">
        <f t="shared" si="0"/>
        <v>45379</v>
      </c>
      <c r="C61" s="21">
        <f>IF($D$7=DataValidation!$A$2,Vols!$D50,IF($D$7=DataValidation!$A$3,Vols!$E50,IF('Forward Curve'!$D$7=DataValidation!$A$4,Vols!$F50,IF('Forward Curve'!$D$7=DataValidation!$A$5,Vols!$G50,""))))</f>
        <v>5.6559000000000002E-3</v>
      </c>
      <c r="D61" s="22">
        <f>Vols!S50</f>
        <v>2.2328662552453978E-2</v>
      </c>
      <c r="K61" s="14"/>
      <c r="L61" s="14"/>
      <c r="M61" s="14"/>
      <c r="N61" s="14"/>
      <c r="O61" s="14"/>
      <c r="P61" s="14"/>
      <c r="Q61" s="14"/>
      <c r="R61" s="14"/>
      <c r="S61" s="14"/>
      <c r="T61" s="14"/>
      <c r="U61" s="14"/>
      <c r="V61" s="14"/>
      <c r="W61" s="14"/>
      <c r="X61" s="14"/>
      <c r="Y61" s="14"/>
    </row>
    <row r="62" spans="2:25" s="23" customFormat="1" x14ac:dyDescent="0.25">
      <c r="B62" s="20">
        <f t="shared" si="0"/>
        <v>45410</v>
      </c>
      <c r="C62" s="21">
        <f>IF($D$7=DataValidation!$A$2,Vols!$D51,IF($D$7=DataValidation!$A$3,Vols!$E51,IF('Forward Curve'!$D$7=DataValidation!$A$4,Vols!$F51,IF('Forward Curve'!$D$7=DataValidation!$A$5,Vols!$G51,""))))</f>
        <v>5.8125000000000008E-3</v>
      </c>
      <c r="D62" s="22">
        <f>Vols!S51</f>
        <v>2.309617699793181E-2</v>
      </c>
      <c r="K62" s="14"/>
      <c r="L62" s="14"/>
      <c r="M62" s="14"/>
      <c r="N62" s="14"/>
      <c r="O62" s="14"/>
      <c r="P62" s="14"/>
      <c r="Q62" s="14"/>
      <c r="R62" s="14"/>
      <c r="S62" s="14"/>
      <c r="T62" s="14"/>
      <c r="U62" s="14"/>
      <c r="V62" s="14"/>
      <c r="W62" s="14"/>
      <c r="X62" s="14"/>
      <c r="Y62" s="14"/>
    </row>
    <row r="63" spans="2:25" s="23" customFormat="1" x14ac:dyDescent="0.25">
      <c r="B63" s="20">
        <f t="shared" si="0"/>
        <v>45440</v>
      </c>
      <c r="C63" s="21">
        <f>IF($D$7=DataValidation!$A$2,Vols!$D52,IF($D$7=DataValidation!$A$3,Vols!$E52,IF('Forward Curve'!$D$7=DataValidation!$A$4,Vols!$F52,IF('Forward Curve'!$D$7=DataValidation!$A$5,Vols!$G52,""))))</f>
        <v>5.8636999999999995E-3</v>
      </c>
      <c r="D63" s="22">
        <f>Vols!S52</f>
        <v>2.3470779972061248E-2</v>
      </c>
      <c r="K63" s="14"/>
      <c r="L63" s="14"/>
      <c r="M63" s="14"/>
      <c r="N63" s="14"/>
      <c r="O63" s="14"/>
      <c r="P63" s="14"/>
      <c r="Q63" s="14"/>
      <c r="R63" s="14"/>
      <c r="S63" s="14"/>
      <c r="T63" s="14"/>
      <c r="U63" s="14"/>
      <c r="V63" s="14"/>
      <c r="W63" s="14"/>
      <c r="X63" s="14"/>
      <c r="Y63" s="14"/>
    </row>
    <row r="64" spans="2:25" s="23" customFormat="1" x14ac:dyDescent="0.25">
      <c r="B64" s="20">
        <f t="shared" si="0"/>
        <v>45471</v>
      </c>
      <c r="C64" s="21">
        <f>IF($D$7=DataValidation!$A$2,Vols!$D53,IF($D$7=DataValidation!$A$3,Vols!$E53,IF('Forward Curve'!$D$7=DataValidation!$A$4,Vols!$F53,IF('Forward Curve'!$D$7=DataValidation!$A$5,Vols!$G53,""))))</f>
        <v>5.9150999999999995E-3</v>
      </c>
      <c r="D64" s="22">
        <f>Vols!S53</f>
        <v>2.3850706790842981E-2</v>
      </c>
      <c r="K64" s="14"/>
      <c r="L64" s="14"/>
      <c r="M64" s="14"/>
      <c r="N64" s="14"/>
      <c r="O64" s="14"/>
      <c r="P64" s="14"/>
      <c r="Q64" s="14"/>
      <c r="R64" s="14"/>
      <c r="S64" s="14"/>
      <c r="T64" s="14"/>
      <c r="U64" s="14"/>
      <c r="V64" s="14"/>
      <c r="W64" s="14"/>
      <c r="X64" s="14"/>
      <c r="Y64" s="14"/>
    </row>
    <row r="65" spans="2:25" s="23" customFormat="1" x14ac:dyDescent="0.25">
      <c r="B65" s="20">
        <f t="shared" si="0"/>
        <v>45501</v>
      </c>
      <c r="C65" s="21">
        <f>IF($D$7=DataValidation!$A$2,Vols!$D54,IF($D$7=DataValidation!$A$3,Vols!$E54,IF('Forward Curve'!$D$7=DataValidation!$A$4,Vols!$F54,IF('Forward Curve'!$D$7=DataValidation!$A$5,Vols!$G54,""))))</f>
        <v>5.9714E-3</v>
      </c>
      <c r="D65" s="22">
        <f>Vols!S54</f>
        <v>2.4243343901220998E-2</v>
      </c>
      <c r="K65" s="14"/>
      <c r="L65" s="14"/>
      <c r="M65" s="14"/>
      <c r="N65" s="14"/>
      <c r="O65" s="14"/>
      <c r="P65" s="14"/>
      <c r="Q65" s="14"/>
      <c r="R65" s="14"/>
      <c r="S65" s="14"/>
      <c r="T65" s="14"/>
      <c r="U65" s="14"/>
      <c r="V65" s="14"/>
      <c r="W65" s="14"/>
      <c r="X65" s="14"/>
      <c r="Y65" s="14"/>
    </row>
    <row r="66" spans="2:25" s="23" customFormat="1" x14ac:dyDescent="0.25">
      <c r="B66" s="20">
        <f t="shared" si="0"/>
        <v>45532</v>
      </c>
      <c r="C66" s="21">
        <f>IF($D$7=DataValidation!$A$2,Vols!$D55,IF($D$7=DataValidation!$A$3,Vols!$E55,IF('Forward Curve'!$D$7=DataValidation!$A$4,Vols!$F55,IF('Forward Curve'!$D$7=DataValidation!$A$5,Vols!$G55,""))))</f>
        <v>6.0242999999999998E-3</v>
      </c>
      <c r="D66" s="22">
        <f>Vols!S55</f>
        <v>2.4634249554461061E-2</v>
      </c>
      <c r="K66" s="14"/>
      <c r="L66" s="14"/>
      <c r="M66" s="14"/>
      <c r="N66" s="14"/>
      <c r="O66" s="14"/>
      <c r="P66" s="14"/>
      <c r="Q66" s="14"/>
      <c r="R66" s="14"/>
      <c r="S66" s="14"/>
      <c r="T66" s="14"/>
      <c r="U66" s="14"/>
      <c r="V66" s="14"/>
      <c r="W66" s="14"/>
      <c r="X66" s="14"/>
      <c r="Y66" s="14"/>
    </row>
    <row r="67" spans="2:25" s="23" customFormat="1" x14ac:dyDescent="0.25">
      <c r="B67" s="20">
        <f t="shared" si="0"/>
        <v>45563</v>
      </c>
      <c r="C67" s="21">
        <f>IF($D$7=DataValidation!$A$2,Vols!$D56,IF($D$7=DataValidation!$A$3,Vols!$E56,IF('Forward Curve'!$D$7=DataValidation!$A$4,Vols!$F56,IF('Forward Curve'!$D$7=DataValidation!$A$5,Vols!$G56,""))))</f>
        <v>6.0779000000000007E-3</v>
      </c>
      <c r="D67" s="22">
        <f>Vols!S56</f>
        <v>2.5022828723385397E-2</v>
      </c>
      <c r="K67" s="14"/>
      <c r="L67" s="14"/>
      <c r="M67" s="14"/>
      <c r="N67" s="14"/>
      <c r="O67" s="14"/>
      <c r="P67" s="14"/>
      <c r="Q67" s="14"/>
      <c r="R67" s="14"/>
      <c r="S67" s="14"/>
      <c r="T67" s="14"/>
      <c r="U67" s="14"/>
      <c r="V67" s="14"/>
      <c r="W67" s="14"/>
      <c r="X67" s="14"/>
      <c r="Y67" s="14"/>
    </row>
    <row r="68" spans="2:25" s="23" customFormat="1" x14ac:dyDescent="0.25">
      <c r="B68" s="20">
        <f t="shared" si="0"/>
        <v>45593</v>
      </c>
      <c r="C68" s="21">
        <f>IF($D$7=DataValidation!$A$2,Vols!$D57,IF($D$7=DataValidation!$A$3,Vols!$E57,IF('Forward Curve'!$D$7=DataValidation!$A$4,Vols!$F57,IF('Forward Curve'!$D$7=DataValidation!$A$5,Vols!$G57,""))))</f>
        <v>6.1295999999999998E-3</v>
      </c>
      <c r="D68" s="22">
        <f>Vols!S57</f>
        <v>2.5405463480552327E-2</v>
      </c>
      <c r="K68" s="14"/>
      <c r="L68" s="14"/>
      <c r="M68" s="14"/>
      <c r="N68" s="14"/>
      <c r="O68" s="14"/>
      <c r="P68" s="14"/>
      <c r="Q68" s="14"/>
      <c r="R68" s="14"/>
      <c r="S68" s="14"/>
      <c r="T68" s="14"/>
      <c r="U68" s="14"/>
      <c r="V68" s="14"/>
      <c r="W68" s="14"/>
      <c r="X68" s="14"/>
      <c r="Y68" s="14"/>
    </row>
    <row r="69" spans="2:25" s="23" customFormat="1" x14ac:dyDescent="0.25">
      <c r="B69" s="20">
        <f t="shared" si="0"/>
        <v>45624</v>
      </c>
      <c r="C69" s="21">
        <f>IF($D$7=DataValidation!$A$2,Vols!$D58,IF($D$7=DataValidation!$A$3,Vols!$E58,IF('Forward Curve'!$D$7=DataValidation!$A$4,Vols!$F58,IF('Forward Curve'!$D$7=DataValidation!$A$5,Vols!$G58,""))))</f>
        <v>6.1814000000000001E-3</v>
      </c>
      <c r="D69" s="22">
        <f>Vols!S58</f>
        <v>2.5791469399849151E-2</v>
      </c>
      <c r="K69" s="14"/>
      <c r="L69" s="14"/>
      <c r="M69" s="14"/>
      <c r="N69" s="14"/>
      <c r="O69" s="14"/>
      <c r="P69" s="14"/>
      <c r="Q69" s="14"/>
      <c r="R69" s="14"/>
      <c r="S69" s="14"/>
      <c r="T69" s="14"/>
      <c r="U69" s="14"/>
      <c r="V69" s="14"/>
      <c r="W69" s="14"/>
      <c r="X69" s="14"/>
      <c r="Y69" s="14"/>
    </row>
    <row r="70" spans="2:25" s="23" customFormat="1" x14ac:dyDescent="0.25">
      <c r="B70" s="20">
        <f t="shared" si="0"/>
        <v>45654</v>
      </c>
      <c r="C70" s="21">
        <f>IF($D$7=DataValidation!$A$2,Vols!$D59,IF($D$7=DataValidation!$A$3,Vols!$E59,IF('Forward Curve'!$D$7=DataValidation!$A$4,Vols!$F59,IF('Forward Curve'!$D$7=DataValidation!$A$5,Vols!$G59,""))))</f>
        <v>6.2363999999999996E-3</v>
      </c>
      <c r="D70" s="22">
        <f>Vols!S59</f>
        <v>2.6184876331965271E-2</v>
      </c>
      <c r="K70" s="14"/>
      <c r="L70" s="14"/>
      <c r="M70" s="14"/>
      <c r="N70" s="14"/>
      <c r="O70" s="14"/>
      <c r="P70" s="14"/>
      <c r="Q70" s="14"/>
      <c r="R70" s="14"/>
      <c r="S70" s="14"/>
      <c r="T70" s="14"/>
      <c r="U70" s="14"/>
      <c r="V70" s="14"/>
      <c r="W70" s="14"/>
      <c r="X70" s="14"/>
      <c r="Y70" s="14"/>
    </row>
    <row r="71" spans="2:25" s="23" customFormat="1" x14ac:dyDescent="0.25">
      <c r="B71" s="20">
        <f t="shared" si="0"/>
        <v>45685</v>
      </c>
      <c r="C71" s="21">
        <f>IF($D$7=DataValidation!$A$2,Vols!$D60,IF($D$7=DataValidation!$A$3,Vols!$E60,IF('Forward Curve'!$D$7=DataValidation!$A$4,Vols!$F60,IF('Forward Curve'!$D$7=DataValidation!$A$5,Vols!$G60,""))))</f>
        <v>6.2868999999999998E-3</v>
      </c>
      <c r="D71" s="22">
        <f>Vols!S60</f>
        <v>2.4133607337202951E-2</v>
      </c>
      <c r="K71" s="14"/>
      <c r="L71" s="14"/>
      <c r="M71" s="14"/>
      <c r="N71" s="14"/>
      <c r="O71" s="14"/>
      <c r="P71" s="14"/>
      <c r="Q71" s="14"/>
      <c r="R71" s="14"/>
      <c r="S71" s="14"/>
      <c r="T71" s="14"/>
      <c r="U71" s="14"/>
      <c r="V71" s="14"/>
      <c r="W71" s="14"/>
      <c r="X71" s="14"/>
      <c r="Y71" s="14"/>
    </row>
    <row r="72" spans="2:25" s="23" customFormat="1" x14ac:dyDescent="0.25">
      <c r="B72" s="20">
        <f t="shared" si="0"/>
        <v>45716</v>
      </c>
      <c r="C72" s="21">
        <f>IF($D$7=DataValidation!$A$2,Vols!$D61,IF($D$7=DataValidation!$A$3,Vols!$E61,IF('Forward Curve'!$D$7=DataValidation!$A$4,Vols!$F61,IF('Forward Curve'!$D$7=DataValidation!$A$5,Vols!$G61,""))))</f>
        <v>6.3375999999999997E-3</v>
      </c>
      <c r="D72" s="22">
        <f>Vols!S61</f>
        <v>2.2058621726716684E-2</v>
      </c>
      <c r="K72" s="14"/>
      <c r="L72" s="14"/>
      <c r="M72" s="14"/>
      <c r="N72" s="14"/>
      <c r="O72" s="14"/>
      <c r="P72" s="14"/>
      <c r="Q72" s="14"/>
      <c r="R72" s="14"/>
      <c r="S72" s="14"/>
      <c r="T72" s="14"/>
      <c r="U72" s="14"/>
      <c r="V72" s="14"/>
      <c r="W72" s="14"/>
      <c r="X72" s="14"/>
      <c r="Y72" s="14"/>
    </row>
    <row r="73" spans="2:25" s="23" customFormat="1" x14ac:dyDescent="0.25">
      <c r="B73" s="20">
        <f t="shared" si="0"/>
        <v>45744</v>
      </c>
      <c r="C73" s="21">
        <f>IF($D$7=DataValidation!$A$2,Vols!$D62,IF($D$7=DataValidation!$A$3,Vols!$E62,IF('Forward Curve'!$D$7=DataValidation!$A$4,Vols!$F62,IF('Forward Curve'!$D$7=DataValidation!$A$5,Vols!$G62,""))))</f>
        <v>6.7007999999999998E-3</v>
      </c>
      <c r="D73" s="22">
        <f>Vols!S62</f>
        <v>2.0282336413291798E-2</v>
      </c>
      <c r="K73" s="14"/>
      <c r="L73" s="14"/>
      <c r="M73" s="14"/>
      <c r="N73" s="14"/>
      <c r="O73" s="14"/>
      <c r="P73" s="14"/>
      <c r="Q73" s="14"/>
      <c r="R73" s="14"/>
      <c r="S73" s="14"/>
      <c r="T73" s="14"/>
      <c r="U73" s="14"/>
      <c r="V73" s="14"/>
      <c r="W73" s="14"/>
      <c r="X73" s="14"/>
      <c r="Y73" s="14"/>
    </row>
    <row r="74" spans="2:25" s="23" customFormat="1" x14ac:dyDescent="0.25">
      <c r="B74" s="20">
        <f t="shared" si="0"/>
        <v>45775</v>
      </c>
      <c r="C74" s="21">
        <f>IF($D$7=DataValidation!$A$2,Vols!$D63,IF($D$7=DataValidation!$A$3,Vols!$E63,IF('Forward Curve'!$D$7=DataValidation!$A$4,Vols!$F63,IF('Forward Curve'!$D$7=DataValidation!$A$5,Vols!$G63,""))))</f>
        <v>6.7854000000000005E-3</v>
      </c>
      <c r="D74" s="22">
        <f>Vols!S63</f>
        <v>2.0195973770978887E-2</v>
      </c>
      <c r="K74" s="14"/>
      <c r="L74" s="14"/>
      <c r="M74" s="14"/>
      <c r="N74" s="14"/>
      <c r="O74" s="14"/>
      <c r="P74" s="14"/>
      <c r="Q74" s="14"/>
      <c r="R74" s="14"/>
      <c r="S74" s="14"/>
      <c r="T74" s="14"/>
      <c r="U74" s="14"/>
      <c r="V74" s="14"/>
      <c r="W74" s="14"/>
      <c r="X74" s="14"/>
      <c r="Y74" s="14"/>
    </row>
    <row r="75" spans="2:25" s="23" customFormat="1" x14ac:dyDescent="0.25">
      <c r="B75" s="20">
        <f t="shared" si="0"/>
        <v>45805</v>
      </c>
      <c r="C75" s="21">
        <f>IF($D$7=DataValidation!$A$2,Vols!$D64,IF($D$7=DataValidation!$A$3,Vols!$E64,IF('Forward Curve'!$D$7=DataValidation!$A$4,Vols!$F64,IF('Forward Curve'!$D$7=DataValidation!$A$5,Vols!$G64,""))))</f>
        <v>6.8491000000000003E-3</v>
      </c>
      <c r="D75" s="22">
        <f>Vols!S64</f>
        <v>2.0491514808284157E-2</v>
      </c>
      <c r="K75" s="14"/>
      <c r="L75" s="14"/>
      <c r="M75" s="14"/>
      <c r="N75" s="14"/>
      <c r="O75" s="14"/>
      <c r="P75" s="14"/>
      <c r="Q75" s="14"/>
      <c r="R75" s="14"/>
      <c r="S75" s="14"/>
      <c r="T75" s="14"/>
      <c r="U75" s="14"/>
      <c r="V75" s="14"/>
      <c r="W75" s="14"/>
      <c r="X75" s="14"/>
      <c r="Y75" s="14"/>
    </row>
    <row r="76" spans="2:25" s="23" customFormat="1" x14ac:dyDescent="0.25">
      <c r="B76" s="20">
        <f t="shared" si="0"/>
        <v>45836</v>
      </c>
      <c r="C76" s="21">
        <f>IF($D$7=DataValidation!$A$2,Vols!$D65,IF($D$7=DataValidation!$A$3,Vols!$E65,IF('Forward Curve'!$D$7=DataValidation!$A$4,Vols!$F65,IF('Forward Curve'!$D$7=DataValidation!$A$5,Vols!$G65,""))))</f>
        <v>6.9138000000000003E-3</v>
      </c>
      <c r="D76" s="22">
        <f>Vols!S65</f>
        <v>2.0788356816067232E-2</v>
      </c>
      <c r="K76" s="14"/>
      <c r="L76" s="14"/>
      <c r="M76" s="14"/>
      <c r="N76" s="14"/>
      <c r="O76" s="14"/>
      <c r="P76" s="14"/>
      <c r="Q76" s="14"/>
      <c r="R76" s="14"/>
      <c r="S76" s="14"/>
      <c r="T76" s="14"/>
      <c r="U76" s="14"/>
      <c r="V76" s="14"/>
      <c r="W76" s="14"/>
      <c r="X76" s="14"/>
      <c r="Y76" s="14"/>
    </row>
    <row r="77" spans="2:25" s="23" customFormat="1" x14ac:dyDescent="0.25">
      <c r="B77" s="20">
        <f t="shared" si="0"/>
        <v>45866</v>
      </c>
      <c r="C77" s="21">
        <f>IF($D$7=DataValidation!$A$2,Vols!$D66,IF($D$7=DataValidation!$A$3,Vols!$E66,IF('Forward Curve'!$D$7=DataValidation!$A$4,Vols!$F66,IF('Forward Curve'!$D$7=DataValidation!$A$5,Vols!$G66,""))))</f>
        <v>6.9759999999999996E-3</v>
      </c>
      <c r="D77" s="22">
        <f>Vols!S66</f>
        <v>2.1081365860027079E-2</v>
      </c>
      <c r="K77" s="14"/>
      <c r="L77" s="14"/>
      <c r="M77" s="14"/>
      <c r="N77" s="14"/>
      <c r="O77" s="14"/>
      <c r="P77" s="14"/>
      <c r="Q77" s="14"/>
      <c r="R77" s="14"/>
      <c r="S77" s="14"/>
      <c r="T77" s="14"/>
      <c r="U77" s="14"/>
      <c r="V77" s="14"/>
      <c r="W77" s="14"/>
      <c r="X77" s="14"/>
      <c r="Y77" s="14"/>
    </row>
    <row r="78" spans="2:25" s="23" customFormat="1" x14ac:dyDescent="0.25">
      <c r="B78" s="20">
        <f t="shared" si="0"/>
        <v>45897</v>
      </c>
      <c r="C78" s="21">
        <f>IF($D$7=DataValidation!$A$2,Vols!$D67,IF($D$7=DataValidation!$A$3,Vols!$E67,IF('Forward Curve'!$D$7=DataValidation!$A$4,Vols!$F67,IF('Forward Curve'!$D$7=DataValidation!$A$5,Vols!$G67,""))))</f>
        <v>7.0384999999999996E-3</v>
      </c>
      <c r="D78" s="22">
        <f>Vols!S67</f>
        <v>2.1379908445831621E-2</v>
      </c>
      <c r="K78" s="14"/>
      <c r="L78" s="14"/>
      <c r="M78" s="14"/>
      <c r="N78" s="14"/>
      <c r="O78" s="14"/>
      <c r="P78" s="14"/>
      <c r="Q78" s="14"/>
      <c r="R78" s="14"/>
      <c r="S78" s="14"/>
      <c r="T78" s="14"/>
      <c r="U78" s="14"/>
      <c r="V78" s="14"/>
      <c r="W78" s="14"/>
      <c r="X78" s="14"/>
      <c r="Y78" s="14"/>
    </row>
    <row r="79" spans="2:25" s="23" customFormat="1" x14ac:dyDescent="0.25">
      <c r="B79" s="20">
        <f t="shared" ref="B79:B132" si="1">EDATE(B78,1)</f>
        <v>45928</v>
      </c>
      <c r="C79" s="21">
        <f>IF($D$7=DataValidation!$A$2,Vols!$D68,IF($D$7=DataValidation!$A$3,Vols!$E68,IF('Forward Curve'!$D$7=DataValidation!$A$4,Vols!$F68,IF('Forward Curve'!$D$7=DataValidation!$A$5,Vols!$G68,""))))</f>
        <v>7.1047999999999997E-3</v>
      </c>
      <c r="D79" s="22">
        <f>Vols!S68</f>
        <v>2.1686024967628219E-2</v>
      </c>
      <c r="K79" s="14"/>
      <c r="L79" s="14"/>
      <c r="M79" s="14"/>
      <c r="N79" s="14"/>
      <c r="O79" s="14"/>
      <c r="P79" s="14"/>
      <c r="Q79" s="14"/>
      <c r="R79" s="14"/>
      <c r="S79" s="14"/>
      <c r="T79" s="14"/>
      <c r="U79" s="14"/>
      <c r="V79" s="14"/>
      <c r="W79" s="14"/>
      <c r="X79" s="14"/>
      <c r="Y79" s="14"/>
    </row>
    <row r="80" spans="2:25" s="23" customFormat="1" x14ac:dyDescent="0.25">
      <c r="B80" s="20">
        <f t="shared" si="1"/>
        <v>45958</v>
      </c>
      <c r="C80" s="21">
        <f>IF($D$7=DataValidation!$A$2,Vols!$D69,IF($D$7=DataValidation!$A$3,Vols!$E69,IF('Forward Curve'!$D$7=DataValidation!$A$4,Vols!$F69,IF('Forward Curve'!$D$7=DataValidation!$A$5,Vols!$G69,""))))</f>
        <v>7.1655999999999994E-3</v>
      </c>
      <c r="D80" s="22">
        <f>Vols!S69</f>
        <v>2.1975994353348977E-2</v>
      </c>
      <c r="K80" s="14"/>
      <c r="L80" s="14"/>
      <c r="M80" s="14"/>
      <c r="N80" s="14"/>
      <c r="O80" s="14"/>
      <c r="P80" s="14"/>
      <c r="Q80" s="14"/>
      <c r="R80" s="14"/>
      <c r="S80" s="14"/>
      <c r="T80" s="14"/>
      <c r="U80" s="14"/>
      <c r="V80" s="14"/>
      <c r="W80" s="14"/>
      <c r="X80" s="14"/>
      <c r="Y80" s="14"/>
    </row>
    <row r="81" spans="2:25" s="23" customFormat="1" x14ac:dyDescent="0.25">
      <c r="B81" s="20">
        <f t="shared" si="1"/>
        <v>45989</v>
      </c>
      <c r="C81" s="21">
        <f>IF($D$7=DataValidation!$A$2,Vols!$D70,IF($D$7=DataValidation!$A$3,Vols!$E70,IF('Forward Curve'!$D$7=DataValidation!$A$4,Vols!$F70,IF('Forward Curve'!$D$7=DataValidation!$A$5,Vols!$G70,""))))</f>
        <v>7.2267E-3</v>
      </c>
      <c r="D81" s="22">
        <f>Vols!S70</f>
        <v>2.2269679579310461E-2</v>
      </c>
      <c r="K81" s="14"/>
      <c r="L81" s="14"/>
      <c r="M81" s="14"/>
      <c r="N81" s="14"/>
      <c r="O81" s="14"/>
      <c r="P81" s="14"/>
      <c r="Q81" s="14"/>
      <c r="R81" s="14"/>
      <c r="S81" s="14"/>
      <c r="T81" s="14"/>
      <c r="U81" s="14"/>
      <c r="V81" s="14"/>
      <c r="W81" s="14"/>
      <c r="X81" s="14"/>
      <c r="Y81" s="14"/>
    </row>
    <row r="82" spans="2:25" s="23" customFormat="1" x14ac:dyDescent="0.25">
      <c r="B82" s="20">
        <f t="shared" si="1"/>
        <v>46019</v>
      </c>
      <c r="C82" s="21">
        <f>IF($D$7=DataValidation!$A$2,Vols!$D71,IF($D$7=DataValidation!$A$3,Vols!$E71,IF('Forward Curve'!$D$7=DataValidation!$A$4,Vols!$F71,IF('Forward Curve'!$D$7=DataValidation!$A$5,Vols!$G71,""))))</f>
        <v>7.2935999999999999E-3</v>
      </c>
      <c r="D82" s="22">
        <f>Vols!S71</f>
        <v>2.257675995537603E-2</v>
      </c>
      <c r="K82" s="14"/>
      <c r="L82" s="14"/>
      <c r="M82" s="14"/>
      <c r="N82" s="14"/>
      <c r="O82" s="14"/>
      <c r="P82" s="14"/>
      <c r="Q82" s="14"/>
      <c r="R82" s="14"/>
      <c r="S82" s="14"/>
      <c r="T82" s="14"/>
      <c r="U82" s="14"/>
      <c r="V82" s="14"/>
      <c r="W82" s="14"/>
      <c r="X82" s="14"/>
      <c r="Y82" s="14"/>
    </row>
    <row r="83" spans="2:25" s="23" customFormat="1" x14ac:dyDescent="0.25">
      <c r="B83" s="20">
        <f t="shared" si="1"/>
        <v>46050</v>
      </c>
      <c r="C83" s="21">
        <f>IF($D$7=DataValidation!$A$2,Vols!$D72,IF($D$7=DataValidation!$A$3,Vols!$E72,IF('Forward Curve'!$D$7=DataValidation!$A$4,Vols!$F72,IF('Forward Curve'!$D$7=DataValidation!$A$5,Vols!$G72,""))))</f>
        <v>7.3529999999999993E-3</v>
      </c>
      <c r="D83" s="22">
        <f>Vols!S72</f>
        <v>2.3544593831559751E-2</v>
      </c>
      <c r="K83" s="14"/>
      <c r="L83" s="14"/>
      <c r="M83" s="14"/>
      <c r="N83" s="14"/>
      <c r="O83" s="14"/>
      <c r="P83" s="14"/>
      <c r="Q83" s="14"/>
      <c r="R83" s="14"/>
      <c r="S83" s="14"/>
      <c r="T83" s="14"/>
      <c r="U83" s="14"/>
      <c r="V83" s="14"/>
      <c r="W83" s="14"/>
      <c r="X83" s="14"/>
      <c r="Y83" s="14"/>
    </row>
    <row r="84" spans="2:25" s="23" customFormat="1" x14ac:dyDescent="0.25">
      <c r="B84" s="20">
        <f t="shared" si="1"/>
        <v>46081</v>
      </c>
      <c r="C84" s="21">
        <f>IF($D$7=DataValidation!$A$2,Vols!$D73,IF($D$7=DataValidation!$A$3,Vols!$E73,IF('Forward Curve'!$D$7=DataValidation!$A$4,Vols!$F73,IF('Forward Curve'!$D$7=DataValidation!$A$5,Vols!$G73,""))))</f>
        <v>7.4104999999999996E-3</v>
      </c>
      <c r="D84" s="22">
        <f>Vols!S73</f>
        <v>2.4520522168282179E-2</v>
      </c>
      <c r="K84" s="14"/>
      <c r="L84" s="14"/>
      <c r="M84" s="14"/>
      <c r="N84" s="14"/>
      <c r="O84" s="14"/>
      <c r="P84" s="14"/>
      <c r="Q84" s="14"/>
      <c r="R84" s="14"/>
      <c r="S84" s="14"/>
      <c r="T84" s="14"/>
      <c r="U84" s="14"/>
      <c r="V84" s="14"/>
      <c r="W84" s="14"/>
      <c r="X84" s="14"/>
      <c r="Y84" s="14"/>
    </row>
    <row r="85" spans="2:25" s="23" customFormat="1" x14ac:dyDescent="0.25">
      <c r="B85" s="20">
        <f t="shared" si="1"/>
        <v>46109</v>
      </c>
      <c r="C85" s="21">
        <f>IF($D$7=DataValidation!$A$2,Vols!$D74,IF($D$7=DataValidation!$A$3,Vols!$E74,IF('Forward Curve'!$D$7=DataValidation!$A$4,Vols!$F74,IF('Forward Curve'!$D$7=DataValidation!$A$5,Vols!$G74,""))))</f>
        <v>7.6097000000000005E-3</v>
      </c>
      <c r="D85" s="22">
        <f>Vols!S74</f>
        <v>2.575279303176839E-2</v>
      </c>
      <c r="K85" s="14"/>
      <c r="L85" s="14"/>
      <c r="M85" s="14"/>
      <c r="N85" s="14"/>
      <c r="O85" s="14"/>
      <c r="P85" s="14"/>
      <c r="Q85" s="14"/>
      <c r="R85" s="14"/>
      <c r="S85" s="14"/>
      <c r="T85" s="14"/>
      <c r="U85" s="14"/>
      <c r="V85" s="14"/>
      <c r="W85" s="14"/>
      <c r="X85" s="14"/>
      <c r="Y85" s="14"/>
    </row>
    <row r="86" spans="2:25" s="23" customFormat="1" x14ac:dyDescent="0.25">
      <c r="B86" s="20">
        <f t="shared" si="1"/>
        <v>46140</v>
      </c>
      <c r="C86" s="21">
        <f>IF($D$7=DataValidation!$A$2,Vols!$D75,IF($D$7=DataValidation!$A$3,Vols!$E75,IF('Forward Curve'!$D$7=DataValidation!$A$4,Vols!$F75,IF('Forward Curve'!$D$7=DataValidation!$A$5,Vols!$G75,""))))</f>
        <v>7.6810000000000003E-3</v>
      </c>
      <c r="D86" s="22">
        <f>Vols!S75</f>
        <v>2.6178664581415038E-2</v>
      </c>
      <c r="K86" s="14"/>
      <c r="L86" s="14"/>
      <c r="M86" s="14"/>
      <c r="N86" s="14"/>
      <c r="O86" s="14"/>
      <c r="P86" s="14"/>
      <c r="Q86" s="14"/>
      <c r="R86" s="14"/>
      <c r="S86" s="14"/>
      <c r="T86" s="14"/>
      <c r="U86" s="14"/>
      <c r="V86" s="14"/>
      <c r="W86" s="14"/>
      <c r="X86" s="14"/>
      <c r="Y86" s="14"/>
    </row>
    <row r="87" spans="2:25" s="23" customFormat="1" x14ac:dyDescent="0.25">
      <c r="B87" s="20">
        <f t="shared" si="1"/>
        <v>46170</v>
      </c>
      <c r="C87" s="21">
        <f>IF($D$7=DataValidation!$A$2,Vols!$D76,IF($D$7=DataValidation!$A$3,Vols!$E76,IF('Forward Curve'!$D$7=DataValidation!$A$4,Vols!$F76,IF('Forward Curve'!$D$7=DataValidation!$A$5,Vols!$G76,""))))</f>
        <v>7.7441999999999997E-3</v>
      </c>
      <c r="D87" s="22">
        <f>Vols!S76</f>
        <v>2.6517775653148813E-2</v>
      </c>
      <c r="K87" s="14"/>
      <c r="L87" s="14"/>
      <c r="M87" s="14"/>
      <c r="N87" s="14"/>
      <c r="O87" s="14"/>
      <c r="P87" s="14"/>
      <c r="Q87" s="14"/>
      <c r="R87" s="14"/>
      <c r="S87" s="14"/>
      <c r="T87" s="14"/>
      <c r="U87" s="14"/>
      <c r="V87" s="14"/>
      <c r="W87" s="14"/>
      <c r="X87" s="14"/>
      <c r="Y87" s="14"/>
    </row>
    <row r="88" spans="2:25" s="23" customFormat="1" x14ac:dyDescent="0.25">
      <c r="B88" s="20">
        <f t="shared" si="1"/>
        <v>46201</v>
      </c>
      <c r="C88" s="21">
        <f>IF($D$7=DataValidation!$A$2,Vols!$D77,IF($D$7=DataValidation!$A$3,Vols!$E77,IF('Forward Curve'!$D$7=DataValidation!$A$4,Vols!$F77,IF('Forward Curve'!$D$7=DataValidation!$A$5,Vols!$G77,""))))</f>
        <v>7.8112000000000008E-3</v>
      </c>
      <c r="D88" s="22">
        <f>Vols!S77</f>
        <v>2.6869394035064297E-2</v>
      </c>
      <c r="K88" s="14"/>
      <c r="L88" s="14"/>
      <c r="M88" s="14"/>
      <c r="N88" s="14"/>
      <c r="O88" s="14"/>
      <c r="P88" s="14"/>
      <c r="Q88" s="14"/>
      <c r="R88" s="14"/>
      <c r="S88" s="14"/>
      <c r="T88" s="14"/>
      <c r="U88" s="14"/>
      <c r="V88" s="14"/>
      <c r="W88" s="14"/>
      <c r="X88" s="14"/>
      <c r="Y88" s="14"/>
    </row>
    <row r="89" spans="2:25" s="23" customFormat="1" x14ac:dyDescent="0.25">
      <c r="B89" s="20">
        <f t="shared" si="1"/>
        <v>46231</v>
      </c>
      <c r="C89" s="21">
        <f>IF($D$7=DataValidation!$A$2,Vols!$D78,IF($D$7=DataValidation!$A$3,Vols!$E78,IF('Forward Curve'!$D$7=DataValidation!$A$4,Vols!$F78,IF('Forward Curve'!$D$7=DataValidation!$A$5,Vols!$G78,""))))</f>
        <v>7.8726000000000004E-3</v>
      </c>
      <c r="D89" s="22">
        <f>Vols!S78</f>
        <v>2.720256813812854E-2</v>
      </c>
      <c r="K89" s="14"/>
      <c r="L89" s="14"/>
      <c r="M89" s="14"/>
      <c r="N89" s="14"/>
      <c r="O89" s="14"/>
      <c r="P89" s="14"/>
      <c r="Q89" s="14"/>
      <c r="R89" s="14"/>
      <c r="S89" s="14"/>
      <c r="T89" s="14"/>
      <c r="U89" s="14"/>
      <c r="V89" s="14"/>
      <c r="W89" s="14"/>
      <c r="X89" s="14"/>
      <c r="Y89" s="14"/>
    </row>
    <row r="90" spans="2:25" s="23" customFormat="1" x14ac:dyDescent="0.25">
      <c r="B90" s="20">
        <f t="shared" si="1"/>
        <v>46262</v>
      </c>
      <c r="C90" s="21">
        <f>IF($D$7=DataValidation!$A$2,Vols!$D79,IF($D$7=DataValidation!$A$3,Vols!$E79,IF('Forward Curve'!$D$7=DataValidation!$A$4,Vols!$F79,IF('Forward Curve'!$D$7=DataValidation!$A$5,Vols!$G79,""))))</f>
        <v>7.9344000000000012E-3</v>
      </c>
      <c r="D90" s="22">
        <f>Vols!S79</f>
        <v>2.7544371065958341E-2</v>
      </c>
      <c r="K90" s="14"/>
      <c r="L90" s="14"/>
      <c r="M90" s="14"/>
      <c r="N90" s="14"/>
      <c r="O90" s="14"/>
      <c r="P90" s="14"/>
      <c r="Q90" s="14"/>
      <c r="R90" s="14"/>
      <c r="S90" s="14"/>
      <c r="T90" s="14"/>
      <c r="U90" s="14"/>
      <c r="V90" s="14"/>
      <c r="W90" s="14"/>
      <c r="X90" s="14"/>
      <c r="Y90" s="14"/>
    </row>
    <row r="91" spans="2:25" s="23" customFormat="1" x14ac:dyDescent="0.25">
      <c r="B91" s="20">
        <f t="shared" si="1"/>
        <v>46293</v>
      </c>
      <c r="C91" s="21">
        <f>IF($D$7=DataValidation!$A$2,Vols!$D80,IF($D$7=DataValidation!$A$3,Vols!$E80,IF('Forward Curve'!$D$7=DataValidation!$A$4,Vols!$F80,IF('Forward Curve'!$D$7=DataValidation!$A$5,Vols!$G80,""))))</f>
        <v>8.0018999999999993E-3</v>
      </c>
      <c r="D91" s="22">
        <f>Vols!S80</f>
        <v>2.7903049745628943E-2</v>
      </c>
      <c r="K91" s="14"/>
      <c r="L91" s="14"/>
      <c r="M91" s="14"/>
      <c r="N91" s="14"/>
      <c r="O91" s="14"/>
      <c r="P91" s="14"/>
      <c r="Q91" s="14"/>
      <c r="R91" s="14"/>
      <c r="S91" s="14"/>
      <c r="T91" s="14"/>
      <c r="U91" s="14"/>
      <c r="V91" s="14"/>
      <c r="W91" s="14"/>
      <c r="X91" s="14"/>
      <c r="Y91" s="14"/>
    </row>
    <row r="92" spans="2:25" s="23" customFormat="1" x14ac:dyDescent="0.25">
      <c r="B92" s="20">
        <f t="shared" si="1"/>
        <v>46323</v>
      </c>
      <c r="C92" s="21">
        <f>IF($D$7=DataValidation!$A$2,Vols!$D81,IF($D$7=DataValidation!$A$3,Vols!$E81,IF('Forward Curve'!$D$7=DataValidation!$A$4,Vols!$F81,IF('Forward Curve'!$D$7=DataValidation!$A$5,Vols!$G81,""))))</f>
        <v>8.0652999999999992E-3</v>
      </c>
      <c r="D92" s="22">
        <f>Vols!S81</f>
        <v>2.8240161321039632E-2</v>
      </c>
      <c r="K92" s="14"/>
      <c r="L92" s="14"/>
      <c r="M92" s="14"/>
      <c r="N92" s="14"/>
      <c r="O92" s="14"/>
      <c r="P92" s="14"/>
      <c r="Q92" s="14"/>
      <c r="R92" s="14"/>
      <c r="S92" s="14"/>
      <c r="T92" s="14"/>
      <c r="U92" s="14"/>
      <c r="V92" s="14"/>
      <c r="W92" s="14"/>
      <c r="X92" s="14"/>
      <c r="Y92" s="14"/>
    </row>
    <row r="93" spans="2:25" s="23" customFormat="1" x14ac:dyDescent="0.25">
      <c r="B93" s="20">
        <f t="shared" si="1"/>
        <v>46354</v>
      </c>
      <c r="C93" s="21">
        <f>IF($D$7=DataValidation!$A$2,Vols!$D82,IF($D$7=DataValidation!$A$3,Vols!$E82,IF('Forward Curve'!$D$7=DataValidation!$A$4,Vols!$F82,IF('Forward Curve'!$D$7=DataValidation!$A$5,Vols!$G82,""))))</f>
        <v>8.1294999999999996E-3</v>
      </c>
      <c r="D93" s="22">
        <f>Vols!S82</f>
        <v>2.8572509349069509E-2</v>
      </c>
      <c r="K93" s="14"/>
      <c r="L93" s="14"/>
      <c r="M93" s="14"/>
      <c r="N93" s="14"/>
      <c r="O93" s="14"/>
      <c r="P93" s="14"/>
      <c r="Q93" s="14"/>
      <c r="R93" s="14"/>
      <c r="S93" s="14"/>
      <c r="T93" s="14"/>
      <c r="U93" s="14"/>
      <c r="V93" s="14"/>
      <c r="W93" s="14"/>
      <c r="X93" s="14"/>
      <c r="Y93" s="14"/>
    </row>
    <row r="94" spans="2:25" s="23" customFormat="1" x14ac:dyDescent="0.25">
      <c r="B94" s="20">
        <f t="shared" si="1"/>
        <v>46384</v>
      </c>
      <c r="C94" s="21">
        <f>IF($D$7=DataValidation!$A$2,Vols!$D83,IF($D$7=DataValidation!$A$3,Vols!$E83,IF('Forward Curve'!$D$7=DataValidation!$A$4,Vols!$F83,IF('Forward Curve'!$D$7=DataValidation!$A$5,Vols!$G83,""))))</f>
        <v>8.1913999999999997E-3</v>
      </c>
      <c r="D94" s="22">
        <f>Vols!S83</f>
        <v>2.8905960869033583E-2</v>
      </c>
      <c r="K94" s="14"/>
      <c r="L94" s="14"/>
      <c r="M94" s="14"/>
      <c r="N94" s="14"/>
      <c r="O94" s="14"/>
      <c r="P94" s="14"/>
      <c r="Q94" s="14"/>
      <c r="R94" s="14"/>
      <c r="S94" s="14"/>
      <c r="T94" s="14"/>
      <c r="U94" s="14"/>
      <c r="V94" s="14"/>
      <c r="W94" s="14"/>
      <c r="X94" s="14"/>
      <c r="Y94" s="14"/>
    </row>
    <row r="95" spans="2:25" s="23" customFormat="1" x14ac:dyDescent="0.25">
      <c r="B95" s="20">
        <f t="shared" si="1"/>
        <v>46415</v>
      </c>
      <c r="C95" s="21">
        <f>IF($D$7=DataValidation!$A$2,Vols!$D84,IF($D$7=DataValidation!$A$3,Vols!$E84,IF('Forward Curve'!$D$7=DataValidation!$A$4,Vols!$F84,IF('Forward Curve'!$D$7=DataValidation!$A$5,Vols!$G84,""))))</f>
        <v>8.2500000000000004E-3</v>
      </c>
      <c r="D95" s="22">
        <f>Vols!S84</f>
        <v>2.9855981678620278E-2</v>
      </c>
      <c r="K95" s="14"/>
      <c r="L95" s="14"/>
      <c r="M95" s="14"/>
      <c r="N95" s="14"/>
      <c r="O95" s="14"/>
      <c r="P95" s="14"/>
      <c r="Q95" s="14"/>
      <c r="R95" s="14"/>
      <c r="S95" s="14"/>
      <c r="T95" s="14"/>
      <c r="U95" s="14"/>
      <c r="V95" s="14"/>
      <c r="W95" s="14"/>
      <c r="X95" s="14"/>
      <c r="Y95" s="14"/>
    </row>
    <row r="96" spans="2:25" s="23" customFormat="1" x14ac:dyDescent="0.25">
      <c r="B96" s="20">
        <f t="shared" si="1"/>
        <v>46446</v>
      </c>
      <c r="C96" s="21">
        <f>IF($D$7=DataValidation!$A$2,Vols!$D85,IF($D$7=DataValidation!$A$3,Vols!$E85,IF('Forward Curve'!$D$7=DataValidation!$A$4,Vols!$F85,IF('Forward Curve'!$D$7=DataValidation!$A$5,Vols!$G85,""))))</f>
        <v>8.3121999999999988E-3</v>
      </c>
      <c r="D96" s="22">
        <f>Vols!S85</f>
        <v>3.0915991105693385E-2</v>
      </c>
      <c r="K96" s="14"/>
      <c r="L96" s="14"/>
      <c r="M96" s="14"/>
      <c r="N96" s="14"/>
      <c r="O96" s="14"/>
      <c r="P96" s="14"/>
      <c r="Q96" s="14"/>
      <c r="R96" s="14"/>
      <c r="S96" s="14"/>
      <c r="T96" s="14"/>
      <c r="U96" s="14"/>
      <c r="V96" s="14"/>
      <c r="W96" s="14"/>
      <c r="X96" s="14"/>
      <c r="Y96" s="14"/>
    </row>
    <row r="97" spans="2:25" s="23" customFormat="1" x14ac:dyDescent="0.25">
      <c r="B97" s="20">
        <f t="shared" si="1"/>
        <v>46474</v>
      </c>
      <c r="C97" s="21">
        <f>IF($D$7=DataValidation!$A$2,Vols!$D86,IF($D$7=DataValidation!$A$3,Vols!$E86,IF('Forward Curve'!$D$7=DataValidation!$A$4,Vols!$F86,IF('Forward Curve'!$D$7=DataValidation!$A$5,Vols!$G86,""))))</f>
        <v>8.2210000000000009E-3</v>
      </c>
      <c r="D97" s="22">
        <f>Vols!S86</f>
        <v>3.1740299413740306E-2</v>
      </c>
      <c r="K97" s="14"/>
      <c r="L97" s="14"/>
      <c r="M97" s="14"/>
      <c r="N97" s="14"/>
      <c r="O97" s="14"/>
      <c r="P97" s="14"/>
      <c r="Q97" s="14"/>
      <c r="R97" s="14"/>
      <c r="S97" s="14"/>
      <c r="T97" s="14"/>
      <c r="U97" s="14"/>
      <c r="V97" s="14"/>
      <c r="W97" s="14"/>
      <c r="X97" s="14"/>
      <c r="Y97" s="14"/>
    </row>
    <row r="98" spans="2:25" s="23" customFormat="1" x14ac:dyDescent="0.25">
      <c r="B98" s="20">
        <f t="shared" si="1"/>
        <v>46505</v>
      </c>
      <c r="C98" s="21">
        <f>IF($D$7=DataValidation!$A$2,Vols!$D87,IF($D$7=DataValidation!$A$3,Vols!$E87,IF('Forward Curve'!$D$7=DataValidation!$A$4,Vols!$F87,IF('Forward Curve'!$D$7=DataValidation!$A$5,Vols!$G87,""))))</f>
        <v>8.264500000000001E-3</v>
      </c>
      <c r="D98" s="22">
        <f>Vols!S87</f>
        <v>3.2277208268316683E-2</v>
      </c>
      <c r="K98" s="14"/>
      <c r="L98" s="14"/>
      <c r="M98" s="14"/>
      <c r="N98" s="14"/>
      <c r="O98" s="14"/>
      <c r="P98" s="14"/>
      <c r="Q98" s="14"/>
      <c r="R98" s="14"/>
      <c r="S98" s="14"/>
      <c r="T98" s="14"/>
      <c r="U98" s="14"/>
      <c r="V98" s="14"/>
      <c r="W98" s="14"/>
      <c r="X98" s="14"/>
      <c r="Y98" s="14"/>
    </row>
    <row r="99" spans="2:25" s="23" customFormat="1" x14ac:dyDescent="0.25">
      <c r="B99" s="20">
        <f t="shared" si="1"/>
        <v>46535</v>
      </c>
      <c r="C99" s="21">
        <f>IF($D$7=DataValidation!$A$2,Vols!$D88,IF($D$7=DataValidation!$A$3,Vols!$E88,IF('Forward Curve'!$D$7=DataValidation!$A$4,Vols!$F88,IF('Forward Curve'!$D$7=DataValidation!$A$5,Vols!$G88,""))))</f>
        <v>8.320300000000001E-3</v>
      </c>
      <c r="D99" s="22">
        <f>Vols!S88</f>
        <v>3.2635065377707329E-2</v>
      </c>
      <c r="K99" s="14"/>
      <c r="L99" s="14"/>
      <c r="M99" s="14"/>
      <c r="N99" s="14"/>
      <c r="O99" s="14"/>
      <c r="P99" s="14"/>
      <c r="Q99" s="14"/>
      <c r="R99" s="14"/>
      <c r="S99" s="14"/>
      <c r="T99" s="14"/>
      <c r="U99" s="14"/>
      <c r="V99" s="14"/>
      <c r="W99" s="14"/>
      <c r="X99" s="14"/>
      <c r="Y99" s="14"/>
    </row>
    <row r="100" spans="2:25" s="23" customFormat="1" x14ac:dyDescent="0.25">
      <c r="B100" s="20">
        <f t="shared" si="1"/>
        <v>46566</v>
      </c>
      <c r="C100" s="21">
        <f>IF($D$7=DataValidation!$A$2,Vols!$D89,IF($D$7=DataValidation!$A$3,Vols!$E89,IF('Forward Curve'!$D$7=DataValidation!$A$4,Vols!$F89,IF('Forward Curve'!$D$7=DataValidation!$A$5,Vols!$G89,""))))</f>
        <v>8.3813000000000012E-3</v>
      </c>
      <c r="D100" s="22">
        <f>Vols!S89</f>
        <v>3.3012318862206541E-2</v>
      </c>
      <c r="K100" s="14"/>
      <c r="L100" s="14"/>
      <c r="M100" s="14"/>
      <c r="N100" s="14"/>
      <c r="O100" s="14"/>
      <c r="P100" s="14"/>
      <c r="Q100" s="14"/>
      <c r="R100" s="14"/>
      <c r="S100" s="14"/>
      <c r="T100" s="14"/>
      <c r="U100" s="14"/>
      <c r="V100" s="14"/>
      <c r="W100" s="14"/>
      <c r="X100" s="14"/>
      <c r="Y100" s="14"/>
    </row>
    <row r="101" spans="2:25" s="23" customFormat="1" x14ac:dyDescent="0.25">
      <c r="B101" s="20">
        <f t="shared" si="1"/>
        <v>46596</v>
      </c>
      <c r="C101" s="21">
        <f>IF($D$7=DataValidation!$A$2,Vols!$D90,IF($D$7=DataValidation!$A$3,Vols!$E90,IF('Forward Curve'!$D$7=DataValidation!$A$4,Vols!$F90,IF('Forward Curve'!$D$7=DataValidation!$A$5,Vols!$G90,""))))</f>
        <v>8.4396000000000002E-3</v>
      </c>
      <c r="D101" s="22">
        <f>Vols!S90</f>
        <v>3.3375309084215765E-2</v>
      </c>
      <c r="K101" s="14"/>
      <c r="L101" s="14"/>
      <c r="M101" s="14"/>
      <c r="N101" s="14"/>
      <c r="O101" s="14"/>
      <c r="P101" s="14"/>
      <c r="Q101" s="14"/>
      <c r="R101" s="14"/>
      <c r="S101" s="14"/>
      <c r="T101" s="14"/>
      <c r="U101" s="14"/>
      <c r="V101" s="14"/>
      <c r="W101" s="14"/>
      <c r="X101" s="14"/>
      <c r="Y101" s="14"/>
    </row>
    <row r="102" spans="2:25" s="23" customFormat="1" x14ac:dyDescent="0.25">
      <c r="B102" s="20">
        <f t="shared" si="1"/>
        <v>46627</v>
      </c>
      <c r="C102" s="21">
        <f>IF($D$7=DataValidation!$A$2,Vols!$D91,IF($D$7=DataValidation!$A$3,Vols!$E91,IF('Forward Curve'!$D$7=DataValidation!$A$4,Vols!$F91,IF('Forward Curve'!$D$7=DataValidation!$A$5,Vols!$G91,""))))</f>
        <v>8.4974000000000004E-3</v>
      </c>
      <c r="D102" s="22">
        <f>Vols!S91</f>
        <v>3.3739624431403686E-2</v>
      </c>
      <c r="K102" s="14"/>
      <c r="L102" s="14"/>
      <c r="M102" s="14"/>
      <c r="N102" s="14"/>
      <c r="O102" s="14"/>
      <c r="P102" s="14"/>
      <c r="Q102" s="14"/>
      <c r="R102" s="14"/>
      <c r="S102" s="14"/>
      <c r="T102" s="14"/>
      <c r="U102" s="14"/>
      <c r="V102" s="14"/>
      <c r="W102" s="14"/>
      <c r="X102" s="14"/>
      <c r="Y102" s="14"/>
    </row>
    <row r="103" spans="2:25" s="23" customFormat="1" x14ac:dyDescent="0.25">
      <c r="B103" s="20">
        <f t="shared" si="1"/>
        <v>46658</v>
      </c>
      <c r="C103" s="21">
        <f>IF($D$7=DataValidation!$A$2,Vols!$D92,IF($D$7=DataValidation!$A$3,Vols!$E92,IF('Forward Curve'!$D$7=DataValidation!$A$4,Vols!$F92,IF('Forward Curve'!$D$7=DataValidation!$A$5,Vols!$G92,""))))</f>
        <v>8.5523000000000005E-3</v>
      </c>
      <c r="D103" s="22">
        <f>Vols!S92</f>
        <v>3.4098000622179429E-2</v>
      </c>
      <c r="K103" s="14"/>
      <c r="L103" s="14"/>
      <c r="M103" s="14"/>
      <c r="N103" s="14"/>
      <c r="O103" s="14"/>
      <c r="P103" s="14"/>
      <c r="Q103" s="14"/>
      <c r="R103" s="14"/>
      <c r="S103" s="14"/>
      <c r="T103" s="14"/>
      <c r="U103" s="14"/>
      <c r="V103" s="14"/>
      <c r="W103" s="14"/>
      <c r="X103" s="14"/>
      <c r="Y103" s="14"/>
    </row>
    <row r="104" spans="2:25" s="23" customFormat="1" x14ac:dyDescent="0.25">
      <c r="B104" s="20">
        <f t="shared" si="1"/>
        <v>46688</v>
      </c>
      <c r="C104" s="21">
        <f>IF($D$7=DataValidation!$A$2,Vols!$D93,IF($D$7=DataValidation!$A$3,Vols!$E93,IF('Forward Curve'!$D$7=DataValidation!$A$4,Vols!$F93,IF('Forward Curve'!$D$7=DataValidation!$A$5,Vols!$G93,""))))</f>
        <v>8.6082999999999993E-3</v>
      </c>
      <c r="D104" s="22">
        <f>Vols!S93</f>
        <v>3.4454647532756823E-2</v>
      </c>
      <c r="K104" s="14"/>
      <c r="L104" s="14"/>
      <c r="M104" s="14"/>
      <c r="N104" s="14"/>
      <c r="O104" s="14"/>
      <c r="P104" s="14"/>
      <c r="Q104" s="14"/>
      <c r="R104" s="14"/>
      <c r="S104" s="14"/>
      <c r="T104" s="14"/>
      <c r="U104" s="14"/>
      <c r="V104" s="14"/>
      <c r="W104" s="14"/>
      <c r="X104" s="14"/>
      <c r="Y104" s="14"/>
    </row>
    <row r="105" spans="2:25" s="23" customFormat="1" x14ac:dyDescent="0.25">
      <c r="B105" s="20">
        <f t="shared" si="1"/>
        <v>46719</v>
      </c>
      <c r="C105" s="21">
        <f>IF($D$7=DataValidation!$A$2,Vols!$D94,IF($D$7=DataValidation!$A$3,Vols!$E94,IF('Forward Curve'!$D$7=DataValidation!$A$4,Vols!$F94,IF('Forward Curve'!$D$7=DataValidation!$A$5,Vols!$G94,""))))</f>
        <v>8.6677000000000004E-3</v>
      </c>
      <c r="D105" s="22">
        <f>Vols!S94</f>
        <v>3.4823274264298952E-2</v>
      </c>
      <c r="K105" s="14"/>
      <c r="L105" s="14"/>
      <c r="M105" s="14"/>
      <c r="N105" s="14"/>
      <c r="O105" s="14"/>
      <c r="P105" s="14"/>
      <c r="Q105" s="14"/>
      <c r="R105" s="14"/>
      <c r="S105" s="14"/>
      <c r="T105" s="14"/>
      <c r="U105" s="14"/>
      <c r="V105" s="14"/>
      <c r="W105" s="14"/>
      <c r="X105" s="14"/>
      <c r="Y105" s="14"/>
    </row>
    <row r="106" spans="2:25" s="23" customFormat="1" x14ac:dyDescent="0.25">
      <c r="B106" s="20">
        <f t="shared" si="1"/>
        <v>46749</v>
      </c>
      <c r="C106" s="21">
        <f>IF($D$7=DataValidation!$A$2,Vols!$D95,IF($D$7=DataValidation!$A$3,Vols!$E95,IF('Forward Curve'!$D$7=DataValidation!$A$4,Vols!$F95,IF('Forward Curve'!$D$7=DataValidation!$A$5,Vols!$G95,""))))</f>
        <v>8.7251999999999989E-3</v>
      </c>
      <c r="D106" s="22">
        <f>Vols!S95</f>
        <v>3.5190167955180478E-2</v>
      </c>
      <c r="K106" s="14"/>
      <c r="L106" s="14"/>
      <c r="M106" s="14"/>
      <c r="N106" s="14"/>
      <c r="O106" s="14"/>
      <c r="P106" s="14"/>
      <c r="Q106" s="14"/>
      <c r="R106" s="14"/>
      <c r="S106" s="14"/>
      <c r="T106" s="14"/>
      <c r="U106" s="14"/>
      <c r="V106" s="14"/>
      <c r="W106" s="14"/>
      <c r="X106" s="14"/>
      <c r="Y106" s="14"/>
    </row>
    <row r="107" spans="2:25" s="23" customFormat="1" x14ac:dyDescent="0.25">
      <c r="B107" s="20">
        <f t="shared" si="1"/>
        <v>46780</v>
      </c>
      <c r="C107" s="21">
        <f>IF($D$7=DataValidation!$A$2,Vols!$D96,IF($D$7=DataValidation!$A$3,Vols!$E96,IF('Forward Curve'!$D$7=DataValidation!$A$4,Vols!$F96,IF('Forward Curve'!$D$7=DataValidation!$A$5,Vols!$G96,""))))</f>
        <v>8.7804000000000007E-3</v>
      </c>
      <c r="D107" s="22">
        <f>Vols!S96</f>
        <v>3.7357260167026674E-2</v>
      </c>
      <c r="K107" s="14"/>
      <c r="L107" s="14"/>
      <c r="M107" s="14"/>
      <c r="N107" s="14"/>
      <c r="O107" s="14"/>
      <c r="P107" s="14"/>
      <c r="Q107" s="14"/>
      <c r="R107" s="14"/>
      <c r="S107" s="14"/>
      <c r="T107" s="14"/>
      <c r="U107" s="14"/>
      <c r="V107" s="14"/>
      <c r="W107" s="14"/>
      <c r="X107" s="14"/>
      <c r="Y107" s="14"/>
    </row>
    <row r="108" spans="2:25" s="23" customFormat="1" x14ac:dyDescent="0.25">
      <c r="B108" s="20">
        <f t="shared" si="1"/>
        <v>46811</v>
      </c>
      <c r="C108" s="21">
        <f>IF($D$7=DataValidation!$A$2,Vols!$D97,IF($D$7=DataValidation!$A$3,Vols!$E97,IF('Forward Curve'!$D$7=DataValidation!$A$4,Vols!$F97,IF('Forward Curve'!$D$7=DataValidation!$A$5,Vols!$G97,""))))</f>
        <v>8.8359000000000007E-3</v>
      </c>
      <c r="D108" s="22">
        <f>Vols!S97</f>
        <v>3.9906900555000006E-2</v>
      </c>
      <c r="K108" s="14"/>
      <c r="L108" s="14"/>
      <c r="M108" s="14"/>
      <c r="N108" s="14"/>
      <c r="O108" s="14"/>
      <c r="P108" s="14"/>
      <c r="Q108" s="14"/>
      <c r="R108" s="14"/>
      <c r="S108" s="14"/>
      <c r="T108" s="14"/>
      <c r="U108" s="14"/>
      <c r="V108" s="14"/>
      <c r="W108" s="14"/>
      <c r="X108" s="14"/>
      <c r="Y108" s="14"/>
    </row>
    <row r="109" spans="2:25" s="23" customFormat="1" x14ac:dyDescent="0.25">
      <c r="B109" s="20">
        <f t="shared" si="1"/>
        <v>46840</v>
      </c>
      <c r="C109" s="21">
        <f>IF($D$7=DataValidation!$A$2,Vols!$D98,IF($D$7=DataValidation!$A$3,Vols!$E98,IF('Forward Curve'!$D$7=DataValidation!$A$4,Vols!$F98,IF('Forward Curve'!$D$7=DataValidation!$A$5,Vols!$G98,""))))</f>
        <v>8.7218999999999994E-3</v>
      </c>
      <c r="D109" s="22">
        <f>Vols!S98</f>
        <v>4.2210396043692297E-2</v>
      </c>
      <c r="K109" s="14"/>
      <c r="L109" s="14"/>
      <c r="M109" s="14"/>
      <c r="N109" s="14"/>
      <c r="O109" s="14"/>
      <c r="P109" s="14"/>
      <c r="Q109" s="14"/>
      <c r="R109" s="14"/>
      <c r="S109" s="14"/>
      <c r="T109" s="14"/>
      <c r="U109" s="14"/>
      <c r="V109" s="14"/>
      <c r="W109" s="14"/>
      <c r="X109" s="14"/>
      <c r="Y109" s="14"/>
    </row>
    <row r="110" spans="2:25" s="23" customFormat="1" x14ac:dyDescent="0.25">
      <c r="B110" s="20">
        <f t="shared" si="1"/>
        <v>46871</v>
      </c>
      <c r="C110" s="21">
        <f>IF($D$7=DataValidation!$A$2,Vols!$D99,IF($D$7=DataValidation!$A$3,Vols!$E99,IF('Forward Curve'!$D$7=DataValidation!$A$4,Vols!$F99,IF('Forward Curve'!$D$7=DataValidation!$A$5,Vols!$G99,""))))</f>
        <v>8.7539000000000002E-3</v>
      </c>
      <c r="D110" s="22">
        <f>Vols!S99</f>
        <v>4.2778822376946066E-2</v>
      </c>
      <c r="K110" s="14"/>
      <c r="L110" s="14"/>
      <c r="M110" s="14"/>
      <c r="N110" s="14"/>
      <c r="O110" s="14"/>
      <c r="P110" s="14"/>
      <c r="Q110" s="14"/>
      <c r="R110" s="14"/>
      <c r="S110" s="14"/>
      <c r="T110" s="14"/>
      <c r="U110" s="14"/>
      <c r="V110" s="14"/>
      <c r="W110" s="14"/>
      <c r="X110" s="14"/>
      <c r="Y110" s="14"/>
    </row>
    <row r="111" spans="2:25" s="23" customFormat="1" x14ac:dyDescent="0.25">
      <c r="B111" s="20">
        <f t="shared" si="1"/>
        <v>46901</v>
      </c>
      <c r="C111" s="21">
        <f>IF($D$7=DataValidation!$A$2,Vols!$D100,IF($D$7=DataValidation!$A$3,Vols!$E100,IF('Forward Curve'!$D$7=DataValidation!$A$4,Vols!$F100,IF('Forward Curve'!$D$7=DataValidation!$A$5,Vols!$G100,""))))</f>
        <v>8.8085000000000004E-3</v>
      </c>
      <c r="D111" s="22">
        <f>Vols!S100</f>
        <v>4.3211687199496654E-2</v>
      </c>
      <c r="K111" s="14"/>
      <c r="L111" s="14"/>
      <c r="M111" s="14"/>
      <c r="N111" s="14"/>
      <c r="O111" s="14"/>
      <c r="P111" s="14"/>
      <c r="Q111" s="14"/>
      <c r="R111" s="14"/>
      <c r="S111" s="14"/>
      <c r="T111" s="14"/>
      <c r="U111" s="14"/>
      <c r="V111" s="14"/>
      <c r="W111" s="14"/>
      <c r="X111" s="14"/>
      <c r="Y111" s="14"/>
    </row>
    <row r="112" spans="2:25" s="23" customFormat="1" x14ac:dyDescent="0.25">
      <c r="B112" s="20">
        <f t="shared" si="1"/>
        <v>46932</v>
      </c>
      <c r="C112" s="21">
        <f>IF($D$7=DataValidation!$A$2,Vols!$D101,IF($D$7=DataValidation!$A$3,Vols!$E101,IF('Forward Curve'!$D$7=DataValidation!$A$4,Vols!$F101,IF('Forward Curve'!$D$7=DataValidation!$A$5,Vols!$G101,""))))</f>
        <v>8.8607000000000009E-3</v>
      </c>
      <c r="D112" s="22">
        <f>Vols!S101</f>
        <v>4.3642176100767954E-2</v>
      </c>
      <c r="K112" s="14"/>
      <c r="L112" s="14"/>
      <c r="M112" s="14"/>
      <c r="N112" s="14"/>
      <c r="O112" s="14"/>
      <c r="P112" s="14"/>
      <c r="Q112" s="14"/>
      <c r="R112" s="14"/>
      <c r="S112" s="14"/>
      <c r="T112" s="14"/>
      <c r="U112" s="14"/>
      <c r="V112" s="14"/>
      <c r="W112" s="14"/>
      <c r="X112" s="14"/>
      <c r="Y112" s="14"/>
    </row>
    <row r="113" spans="2:25" s="23" customFormat="1" x14ac:dyDescent="0.25">
      <c r="B113" s="20">
        <f t="shared" si="1"/>
        <v>46962</v>
      </c>
      <c r="C113" s="21">
        <f>IF($D$7=DataValidation!$A$2,Vols!$D102,IF($D$7=DataValidation!$A$3,Vols!$E102,IF('Forward Curve'!$D$7=DataValidation!$A$4,Vols!$F102,IF('Forward Curve'!$D$7=DataValidation!$A$5,Vols!$G102,""))))</f>
        <v>8.9134999999999995E-3</v>
      </c>
      <c r="D113" s="22">
        <f>Vols!S102</f>
        <v>4.4065745363605531E-2</v>
      </c>
      <c r="K113" s="14"/>
      <c r="L113" s="14"/>
      <c r="M113" s="14"/>
      <c r="N113" s="14"/>
      <c r="O113" s="14"/>
      <c r="P113" s="14"/>
      <c r="Q113" s="14"/>
      <c r="R113" s="14"/>
      <c r="S113" s="14"/>
      <c r="T113" s="14"/>
      <c r="U113" s="14"/>
      <c r="V113" s="14"/>
      <c r="W113" s="14"/>
      <c r="X113" s="14"/>
      <c r="Y113" s="14"/>
    </row>
    <row r="114" spans="2:25" s="23" customFormat="1" x14ac:dyDescent="0.25">
      <c r="B114" s="20">
        <f t="shared" si="1"/>
        <v>46993</v>
      </c>
      <c r="C114" s="21">
        <f>IF($D$7=DataValidation!$A$2,Vols!$D103,IF($D$7=DataValidation!$A$3,Vols!$E103,IF('Forward Curve'!$D$7=DataValidation!$A$4,Vols!$F103,IF('Forward Curve'!$D$7=DataValidation!$A$5,Vols!$G103,""))))</f>
        <v>8.9642999999999997E-3</v>
      </c>
      <c r="D114" s="22">
        <f>Vols!S103</f>
        <v>4.4491383975935127E-2</v>
      </c>
      <c r="K114" s="14"/>
      <c r="L114" s="14"/>
      <c r="M114" s="14"/>
      <c r="N114" s="14"/>
      <c r="O114" s="14"/>
      <c r="P114" s="14"/>
      <c r="Q114" s="14"/>
      <c r="R114" s="14"/>
      <c r="S114" s="14"/>
      <c r="T114" s="14"/>
      <c r="U114" s="14"/>
      <c r="V114" s="14"/>
      <c r="W114" s="14"/>
      <c r="X114" s="14"/>
      <c r="Y114" s="14"/>
    </row>
    <row r="115" spans="2:25" s="23" customFormat="1" x14ac:dyDescent="0.25">
      <c r="B115" s="20">
        <f t="shared" si="1"/>
        <v>47024</v>
      </c>
      <c r="C115" s="21">
        <f>IF($D$7=DataValidation!$A$2,Vols!$D104,IF($D$7=DataValidation!$A$3,Vols!$E104,IF('Forward Curve'!$D$7=DataValidation!$A$4,Vols!$F104,IF('Forward Curve'!$D$7=DataValidation!$A$5,Vols!$G104,""))))</f>
        <v>9.0153999999999998E-3</v>
      </c>
      <c r="D115" s="22">
        <f>Vols!S104</f>
        <v>4.4919532338089881E-2</v>
      </c>
      <c r="K115" s="14"/>
      <c r="L115" s="14"/>
      <c r="M115" s="14"/>
      <c r="N115" s="14"/>
      <c r="O115" s="14"/>
      <c r="P115" s="14"/>
      <c r="Q115" s="14"/>
      <c r="R115" s="14"/>
      <c r="S115" s="14"/>
      <c r="T115" s="14"/>
      <c r="U115" s="14"/>
      <c r="V115" s="14"/>
      <c r="W115" s="14"/>
      <c r="X115" s="14"/>
      <c r="Y115" s="14"/>
    </row>
    <row r="116" spans="2:25" s="23" customFormat="1" x14ac:dyDescent="0.25">
      <c r="B116" s="20">
        <f t="shared" si="1"/>
        <v>47054</v>
      </c>
      <c r="C116" s="21">
        <f>IF($D$7=DataValidation!$A$2,Vols!$D105,IF($D$7=DataValidation!$A$3,Vols!$E105,IF('Forward Curve'!$D$7=DataValidation!$A$4,Vols!$F105,IF('Forward Curve'!$D$7=DataValidation!$A$5,Vols!$G105,""))))</f>
        <v>9.0685000000000002E-3</v>
      </c>
      <c r="D116" s="22">
        <f>Vols!S105</f>
        <v>4.5350243145205284E-2</v>
      </c>
      <c r="K116" s="14"/>
      <c r="L116" s="14"/>
      <c r="M116" s="14"/>
      <c r="N116" s="14"/>
      <c r="O116" s="14"/>
      <c r="P116" s="14"/>
      <c r="Q116" s="14"/>
      <c r="R116" s="14"/>
      <c r="S116" s="14"/>
      <c r="T116" s="14"/>
      <c r="U116" s="14"/>
      <c r="V116" s="14"/>
      <c r="W116" s="14"/>
      <c r="X116" s="14"/>
      <c r="Y116" s="14"/>
    </row>
    <row r="117" spans="2:25" s="23" customFormat="1" x14ac:dyDescent="0.25">
      <c r="B117" s="20">
        <f t="shared" si="1"/>
        <v>47085</v>
      </c>
      <c r="C117" s="21">
        <f>IF($D$7=DataValidation!$A$2,Vols!$D106,IF($D$7=DataValidation!$A$3,Vols!$E106,IF('Forward Curve'!$D$7=DataValidation!$A$4,Vols!$F106,IF('Forward Curve'!$D$7=DataValidation!$A$5,Vols!$G106,""))))</f>
        <v>9.1181999999999999E-3</v>
      </c>
      <c r="D117" s="22">
        <f>Vols!S106</f>
        <v>4.5770713435343439E-2</v>
      </c>
      <c r="K117" s="14"/>
      <c r="L117" s="14"/>
      <c r="M117" s="14"/>
      <c r="N117" s="14"/>
      <c r="O117" s="14"/>
      <c r="P117" s="14"/>
      <c r="Q117" s="14"/>
      <c r="R117" s="14"/>
      <c r="S117" s="14"/>
      <c r="T117" s="14"/>
      <c r="U117" s="14"/>
      <c r="V117" s="14"/>
      <c r="W117" s="14"/>
      <c r="X117" s="14"/>
      <c r="Y117" s="14"/>
    </row>
    <row r="118" spans="2:25" s="23" customFormat="1" x14ac:dyDescent="0.25">
      <c r="B118" s="20">
        <f t="shared" si="1"/>
        <v>47115</v>
      </c>
      <c r="C118" s="21">
        <f>IF($D$7=DataValidation!$A$2,Vols!$D107,IF($D$7=DataValidation!$A$3,Vols!$E107,IF('Forward Curve'!$D$7=DataValidation!$A$4,Vols!$F107,IF('Forward Curve'!$D$7=DataValidation!$A$5,Vols!$G107,""))))</f>
        <v>9.1689000000000007E-3</v>
      </c>
      <c r="D118" s="22">
        <f>Vols!S107</f>
        <v>4.619406799410905E-2</v>
      </c>
      <c r="K118" s="14"/>
      <c r="L118" s="14"/>
      <c r="M118" s="14"/>
      <c r="N118" s="14"/>
      <c r="O118" s="14"/>
      <c r="P118" s="14"/>
      <c r="Q118" s="14"/>
      <c r="R118" s="14"/>
      <c r="S118" s="14"/>
      <c r="T118" s="14"/>
      <c r="U118" s="14"/>
      <c r="V118" s="14"/>
      <c r="W118" s="14"/>
      <c r="X118" s="14"/>
      <c r="Y118" s="14"/>
    </row>
    <row r="119" spans="2:25" s="23" customFormat="1" x14ac:dyDescent="0.25">
      <c r="B119" s="20">
        <f t="shared" si="1"/>
        <v>47146</v>
      </c>
      <c r="C119" s="21">
        <f>IF($D$7=DataValidation!$A$2,Vols!$D108,IF($D$7=DataValidation!$A$3,Vols!$E108,IF('Forward Curve'!$D$7=DataValidation!$A$4,Vols!$F108,IF('Forward Curve'!$D$7=DataValidation!$A$5,Vols!$G108,""))))</f>
        <v>9.2213999999999994E-3</v>
      </c>
      <c r="D119" s="22">
        <f>Vols!S108</f>
        <v>4.2772067228631361E-2</v>
      </c>
      <c r="K119" s="14"/>
      <c r="L119" s="14"/>
      <c r="M119" s="14"/>
      <c r="N119" s="14"/>
      <c r="O119" s="14"/>
      <c r="P119" s="14"/>
      <c r="Q119" s="14"/>
      <c r="R119" s="14"/>
      <c r="S119" s="14"/>
      <c r="T119" s="14"/>
      <c r="U119" s="14"/>
      <c r="V119" s="14"/>
      <c r="W119" s="14"/>
      <c r="X119" s="14"/>
      <c r="Y119" s="14"/>
    </row>
    <row r="120" spans="2:25" s="23" customFormat="1" x14ac:dyDescent="0.25">
      <c r="B120" s="20">
        <f t="shared" si="1"/>
        <v>47177</v>
      </c>
      <c r="C120" s="21">
        <f>IF($D$7=DataValidation!$A$2,Vols!$D109,IF($D$7=DataValidation!$A$3,Vols!$E109,IF('Forward Curve'!$D$7=DataValidation!$A$4,Vols!$F109,IF('Forward Curve'!$D$7=DataValidation!$A$5,Vols!$G109,""))))</f>
        <v>9.2693000000000011E-3</v>
      </c>
      <c r="D120" s="22">
        <f>Vols!S109</f>
        <v>3.9236512692094397E-2</v>
      </c>
      <c r="K120" s="14"/>
      <c r="L120" s="14"/>
      <c r="M120" s="14"/>
      <c r="N120" s="14"/>
      <c r="O120" s="14"/>
      <c r="P120" s="14"/>
      <c r="Q120" s="14"/>
      <c r="R120" s="14"/>
      <c r="S120" s="14"/>
      <c r="T120" s="14"/>
      <c r="U120" s="14"/>
      <c r="V120" s="14"/>
      <c r="W120" s="14"/>
      <c r="X120" s="14"/>
      <c r="Y120" s="14"/>
    </row>
    <row r="121" spans="2:25" s="23" customFormat="1" x14ac:dyDescent="0.25">
      <c r="B121" s="20">
        <f t="shared" si="1"/>
        <v>47205</v>
      </c>
      <c r="C121" s="21">
        <f>IF($D$7=DataValidation!$A$2,Vols!$D110,IF($D$7=DataValidation!$A$3,Vols!$E110,IF('Forward Curve'!$D$7=DataValidation!$A$4,Vols!$F110,IF('Forward Curve'!$D$7=DataValidation!$A$5,Vols!$G110,""))))</f>
        <v>9.0326999999999994E-3</v>
      </c>
      <c r="D121" s="22">
        <f>Vols!S110</f>
        <v>3.5168356844664579E-2</v>
      </c>
      <c r="K121" s="14"/>
      <c r="L121" s="14"/>
      <c r="M121" s="14"/>
      <c r="N121" s="14"/>
      <c r="O121" s="14"/>
      <c r="P121" s="14"/>
      <c r="Q121" s="14"/>
      <c r="R121" s="14"/>
      <c r="S121" s="14"/>
      <c r="T121" s="14"/>
      <c r="U121" s="14"/>
      <c r="V121" s="14"/>
      <c r="W121" s="14"/>
      <c r="X121" s="14"/>
      <c r="Y121" s="14"/>
    </row>
    <row r="122" spans="2:25" s="23" customFormat="1" x14ac:dyDescent="0.25">
      <c r="B122" s="20">
        <f t="shared" si="1"/>
        <v>47236</v>
      </c>
      <c r="C122" s="21">
        <f>IF($D$7=DataValidation!$A$2,Vols!$D111,IF($D$7=DataValidation!$A$3,Vols!$E111,IF('Forward Curve'!$D$7=DataValidation!$A$4,Vols!$F111,IF('Forward Curve'!$D$7=DataValidation!$A$5,Vols!$G111,""))))</f>
        <v>9.026300000000001E-3</v>
      </c>
      <c r="D122" s="22">
        <f>Vols!S111</f>
        <v>3.4745998424698617E-2</v>
      </c>
      <c r="K122" s="14"/>
      <c r="L122" s="14"/>
      <c r="M122" s="14"/>
      <c r="N122" s="14"/>
      <c r="O122" s="14"/>
      <c r="P122" s="14"/>
      <c r="Q122" s="14"/>
      <c r="R122" s="14"/>
      <c r="S122" s="14"/>
      <c r="T122" s="14"/>
      <c r="U122" s="14"/>
      <c r="V122" s="14"/>
      <c r="W122" s="14"/>
      <c r="X122" s="14"/>
      <c r="Y122" s="14"/>
    </row>
    <row r="123" spans="2:25" s="23" customFormat="1" x14ac:dyDescent="0.25">
      <c r="B123" s="20">
        <f t="shared" si="1"/>
        <v>47266</v>
      </c>
      <c r="C123" s="21">
        <f>IF($D$7=DataValidation!$A$2,Vols!$D112,IF($D$7=DataValidation!$A$3,Vols!$E112,IF('Forward Curve'!$D$7=DataValidation!$A$4,Vols!$F112,IF('Forward Curve'!$D$7=DataValidation!$A$5,Vols!$G112,""))))</f>
        <v>9.0702999999999999E-3</v>
      </c>
      <c r="D123" s="22">
        <f>Vols!S112</f>
        <v>3.503482026842536E-2</v>
      </c>
      <c r="K123" s="14"/>
      <c r="L123" s="14"/>
      <c r="M123" s="14"/>
      <c r="N123" s="14"/>
      <c r="O123" s="14"/>
      <c r="P123" s="14"/>
      <c r="Q123" s="14"/>
      <c r="R123" s="14"/>
      <c r="S123" s="14"/>
      <c r="T123" s="14"/>
      <c r="U123" s="14"/>
      <c r="V123" s="14"/>
      <c r="W123" s="14"/>
      <c r="X123" s="14"/>
      <c r="Y123" s="14"/>
    </row>
    <row r="124" spans="2:25" s="23" customFormat="1" x14ac:dyDescent="0.25">
      <c r="B124" s="20">
        <f t="shared" si="1"/>
        <v>47297</v>
      </c>
      <c r="C124" s="21">
        <f>IF($D$7=DataValidation!$A$2,Vols!$D113,IF($D$7=DataValidation!$A$3,Vols!$E113,IF('Forward Curve'!$D$7=DataValidation!$A$4,Vols!$F113,IF('Forward Curve'!$D$7=DataValidation!$A$5,Vols!$G113,""))))</f>
        <v>9.1146999999999999E-3</v>
      </c>
      <c r="D124" s="22">
        <f>Vols!S113</f>
        <v>3.5324151950213961E-2</v>
      </c>
      <c r="K124" s="14"/>
      <c r="L124" s="14"/>
      <c r="M124" s="14"/>
      <c r="N124" s="14"/>
      <c r="O124" s="14"/>
      <c r="P124" s="14"/>
      <c r="Q124" s="14"/>
      <c r="R124" s="14"/>
      <c r="S124" s="14"/>
      <c r="T124" s="14"/>
      <c r="U124" s="14"/>
      <c r="V124" s="14"/>
      <c r="W124" s="14"/>
      <c r="X124" s="14"/>
      <c r="Y124" s="14"/>
    </row>
    <row r="125" spans="2:25" s="23" customFormat="1" x14ac:dyDescent="0.25">
      <c r="B125" s="20">
        <f t="shared" si="1"/>
        <v>47327</v>
      </c>
      <c r="C125" s="21">
        <f>IF($D$7=DataValidation!$A$2,Vols!$D114,IF($D$7=DataValidation!$A$3,Vols!$E114,IF('Forward Curve'!$D$7=DataValidation!$A$4,Vols!$F114,IF('Forward Curve'!$D$7=DataValidation!$A$5,Vols!$G114,""))))</f>
        <v>9.1615999999999989E-3</v>
      </c>
      <c r="D125" s="22">
        <f>Vols!S114</f>
        <v>3.5617069830330007E-2</v>
      </c>
      <c r="K125" s="14"/>
      <c r="L125" s="14"/>
      <c r="M125" s="14"/>
      <c r="N125" s="14"/>
      <c r="O125" s="14"/>
      <c r="P125" s="14"/>
      <c r="Q125" s="14"/>
      <c r="R125" s="14"/>
      <c r="S125" s="14"/>
      <c r="T125" s="14"/>
      <c r="U125" s="14"/>
      <c r="V125" s="14"/>
      <c r="W125" s="14"/>
      <c r="X125" s="14"/>
      <c r="Y125" s="14"/>
    </row>
    <row r="126" spans="2:25" s="23" customFormat="1" x14ac:dyDescent="0.25">
      <c r="B126" s="20">
        <f t="shared" si="1"/>
        <v>47358</v>
      </c>
      <c r="C126" s="21">
        <f>IF($D$7=DataValidation!$A$2,Vols!$D115,IF($D$7=DataValidation!$A$3,Vols!$E115,IF('Forward Curve'!$D$7=DataValidation!$A$4,Vols!$F115,IF('Forward Curve'!$D$7=DataValidation!$A$5,Vols!$G115,""))))</f>
        <v>9.2043999999999997E-3</v>
      </c>
      <c r="D126" s="22">
        <f>Vols!S115</f>
        <v>3.5904142957204004E-2</v>
      </c>
      <c r="K126" s="14"/>
      <c r="L126" s="14"/>
      <c r="M126" s="14"/>
      <c r="N126" s="14"/>
      <c r="O126" s="14"/>
      <c r="P126" s="14"/>
      <c r="Q126" s="14"/>
      <c r="R126" s="14"/>
      <c r="S126" s="14"/>
      <c r="T126" s="14"/>
      <c r="U126" s="14"/>
      <c r="V126" s="14"/>
      <c r="W126" s="14"/>
      <c r="X126" s="14"/>
      <c r="Y126" s="14"/>
    </row>
    <row r="127" spans="2:25" s="23" customFormat="1" x14ac:dyDescent="0.25">
      <c r="B127" s="20">
        <f t="shared" si="1"/>
        <v>47389</v>
      </c>
      <c r="C127" s="21">
        <f>IF($D$7=DataValidation!$A$2,Vols!$D116,IF($D$7=DataValidation!$A$3,Vols!$E116,IF('Forward Curve'!$D$7=DataValidation!$A$4,Vols!$F116,IF('Forward Curve'!$D$7=DataValidation!$A$5,Vols!$G116,""))))</f>
        <v>9.2478000000000005E-3</v>
      </c>
      <c r="D127" s="22">
        <f>Vols!S116</f>
        <v>3.6191270849949081E-2</v>
      </c>
      <c r="H127" s="14"/>
      <c r="I127" s="14"/>
      <c r="J127" s="14"/>
      <c r="K127" s="14"/>
      <c r="L127" s="14"/>
      <c r="M127" s="14"/>
      <c r="N127" s="14"/>
      <c r="O127" s="14"/>
      <c r="P127" s="14"/>
      <c r="Q127" s="14"/>
      <c r="R127" s="14"/>
      <c r="S127" s="14"/>
      <c r="T127" s="14"/>
      <c r="U127" s="14"/>
      <c r="V127" s="14"/>
      <c r="W127" s="14"/>
      <c r="X127" s="14"/>
      <c r="Y127" s="14"/>
    </row>
    <row r="128" spans="2:25" s="23" customFormat="1" x14ac:dyDescent="0.25">
      <c r="B128" s="20">
        <f t="shared" si="1"/>
        <v>47419</v>
      </c>
      <c r="C128" s="21">
        <f>IF($D$7=DataValidation!$A$2,Vols!$D117,IF($D$7=DataValidation!$A$3,Vols!$E117,IF('Forward Curve'!$D$7=DataValidation!$A$4,Vols!$F117,IF('Forward Curve'!$D$7=DataValidation!$A$5,Vols!$G117,""))))</f>
        <v>9.2949999999999994E-3</v>
      </c>
      <c r="D128" s="22">
        <f>Vols!S117</f>
        <v>3.648707336107529E-2</v>
      </c>
      <c r="H128" s="14"/>
      <c r="I128" s="14"/>
      <c r="J128" s="14"/>
      <c r="K128" s="14"/>
      <c r="L128" s="14"/>
      <c r="M128" s="14"/>
      <c r="N128" s="14"/>
      <c r="O128" s="14"/>
      <c r="P128" s="14"/>
      <c r="Q128" s="14"/>
      <c r="R128" s="14"/>
      <c r="S128" s="14"/>
      <c r="T128" s="14"/>
      <c r="U128" s="14"/>
      <c r="V128" s="14"/>
      <c r="W128" s="14"/>
      <c r="X128" s="14"/>
      <c r="Y128" s="14"/>
    </row>
    <row r="129" spans="2:25" s="23" customFormat="1" x14ac:dyDescent="0.25">
      <c r="B129" s="20">
        <f t="shared" si="1"/>
        <v>47450</v>
      </c>
      <c r="C129" s="21">
        <f>IF($D$7=DataValidation!$A$2,Vols!$D118,IF($D$7=DataValidation!$A$3,Vols!$E118,IF('Forward Curve'!$D$7=DataValidation!$A$4,Vols!$F118,IF('Forward Curve'!$D$7=DataValidation!$A$5,Vols!$G118,""))))</f>
        <v>9.3393999999999994E-3</v>
      </c>
      <c r="D129" s="22">
        <f>Vols!S118</f>
        <v>3.6776314598088576E-2</v>
      </c>
      <c r="H129" s="14"/>
      <c r="I129" s="14"/>
      <c r="J129" s="14"/>
      <c r="K129" s="14"/>
      <c r="L129" s="14"/>
      <c r="M129" s="14"/>
      <c r="N129" s="14"/>
      <c r="O129" s="14"/>
      <c r="P129" s="14"/>
      <c r="Q129" s="14"/>
      <c r="R129" s="14"/>
      <c r="S129" s="14"/>
      <c r="T129" s="14"/>
      <c r="U129" s="14"/>
      <c r="V129" s="14"/>
      <c r="W129" s="14"/>
      <c r="X129" s="14"/>
      <c r="Y129" s="14"/>
    </row>
    <row r="130" spans="2:25" s="23" customFormat="1" x14ac:dyDescent="0.25">
      <c r="B130" s="20">
        <f t="shared" si="1"/>
        <v>47480</v>
      </c>
      <c r="C130" s="21">
        <f>IF($D$7=DataValidation!$A$2,Vols!$D119,IF($D$7=DataValidation!$A$3,Vols!$E119,IF('Forward Curve'!$D$7=DataValidation!$A$4,Vols!$F119,IF('Forward Curve'!$D$7=DataValidation!$A$5,Vols!$G119,""))))</f>
        <v>9.3842999999999999E-3</v>
      </c>
      <c r="D130" s="22">
        <f>Vols!S119</f>
        <v>3.7064151928449002E-2</v>
      </c>
      <c r="H130" s="14"/>
      <c r="I130" s="14"/>
      <c r="J130" s="14"/>
      <c r="K130" s="14"/>
      <c r="L130" s="14"/>
      <c r="M130" s="14"/>
      <c r="N130" s="14"/>
      <c r="O130" s="14"/>
      <c r="P130" s="14"/>
      <c r="Q130" s="14"/>
      <c r="R130" s="14"/>
      <c r="S130" s="14"/>
      <c r="T130" s="14"/>
      <c r="U130" s="14"/>
      <c r="V130" s="14"/>
      <c r="W130" s="14"/>
      <c r="X130" s="14"/>
      <c r="Y130" s="14"/>
    </row>
    <row r="131" spans="2:25" s="23" customFormat="1" x14ac:dyDescent="0.25">
      <c r="B131" s="20">
        <f t="shared" si="1"/>
        <v>47511</v>
      </c>
      <c r="C131" s="21">
        <f>IF($D$7=DataValidation!$A$2,Vols!$D120,IF($D$7=DataValidation!$A$3,Vols!$E120,IF('Forward Curve'!$D$7=DataValidation!$A$4,Vols!$F120,IF('Forward Curve'!$D$7=DataValidation!$A$5,Vols!$G120,""))))</f>
        <v>9.4264999999999991E-3</v>
      </c>
      <c r="D131" s="22">
        <f>Vols!S120</f>
        <v>3.5062512042428606E-2</v>
      </c>
      <c r="H131" s="14"/>
      <c r="I131" s="14"/>
      <c r="J131" s="14"/>
      <c r="K131" s="14"/>
      <c r="L131" s="14"/>
      <c r="M131" s="14"/>
      <c r="N131" s="14"/>
      <c r="O131" s="14"/>
      <c r="P131" s="14"/>
      <c r="Q131" s="14"/>
      <c r="R131" s="14"/>
      <c r="S131" s="14"/>
      <c r="T131" s="14"/>
      <c r="U131" s="14"/>
      <c r="V131" s="14"/>
      <c r="W131" s="14"/>
      <c r="X131" s="14"/>
      <c r="Y131" s="14"/>
    </row>
    <row r="132" spans="2:25" s="23" customFormat="1" x14ac:dyDescent="0.25">
      <c r="B132" s="20">
        <f t="shared" si="1"/>
        <v>47542</v>
      </c>
      <c r="C132" s="21">
        <f>IF($D$7=DataValidation!$A$2,Vols!$D121,IF($D$7=DataValidation!$A$3,Vols!$E121,IF('Forward Curve'!$D$7=DataValidation!$A$4,Vols!$F121,IF('Forward Curve'!$D$7=DataValidation!$A$5,Vols!$G121,""))))</f>
        <v>9.4677000000000008E-3</v>
      </c>
      <c r="D132" s="22">
        <f>Vols!S121</f>
        <v>3.317977927022886E-2</v>
      </c>
      <c r="H132" s="14"/>
      <c r="I132" s="14"/>
      <c r="J132" s="14"/>
      <c r="K132" s="14"/>
      <c r="L132" s="14"/>
      <c r="M132" s="14"/>
      <c r="N132" s="14"/>
      <c r="O132" s="14"/>
      <c r="P132" s="14"/>
      <c r="Q132" s="14"/>
      <c r="R132" s="14"/>
      <c r="S132" s="14"/>
      <c r="T132" s="14"/>
      <c r="U132" s="14"/>
      <c r="V132" s="14"/>
      <c r="W132" s="14"/>
      <c r="X132" s="14"/>
      <c r="Y132" s="14"/>
    </row>
    <row r="133" spans="2:25" s="23" customFormat="1" x14ac:dyDescent="0.25">
      <c r="H133" s="14"/>
      <c r="I133" s="14"/>
      <c r="J133" s="14"/>
      <c r="K133" s="14"/>
      <c r="L133" s="14"/>
      <c r="M133" s="14"/>
      <c r="N133" s="14"/>
      <c r="O133" s="14"/>
      <c r="P133" s="14"/>
      <c r="Q133" s="14"/>
      <c r="R133" s="14"/>
      <c r="S133" s="14"/>
      <c r="T133" s="14"/>
      <c r="U133" s="14"/>
      <c r="V133" s="14"/>
      <c r="W133" s="14"/>
      <c r="X133" s="14"/>
      <c r="Y133" s="14"/>
    </row>
    <row r="134" spans="2:25" s="23" customFormat="1" x14ac:dyDescent="0.25">
      <c r="H134" s="14"/>
      <c r="I134" s="14"/>
      <c r="J134" s="14"/>
      <c r="K134" s="14"/>
      <c r="L134" s="14"/>
      <c r="M134" s="14"/>
      <c r="N134" s="14"/>
      <c r="O134" s="14"/>
      <c r="P134" s="14"/>
      <c r="Q134" s="14"/>
      <c r="R134" s="14"/>
      <c r="S134" s="14"/>
      <c r="T134" s="14"/>
      <c r="U134" s="14"/>
      <c r="V134" s="14"/>
      <c r="W134" s="14"/>
      <c r="X134" s="14"/>
      <c r="Y134" s="14"/>
    </row>
    <row r="135" spans="2:25" x14ac:dyDescent="0.25">
      <c r="C135" s="24"/>
      <c r="D135" s="24"/>
    </row>
    <row r="136" spans="2:25" ht="15" customHeight="1" x14ac:dyDescent="0.25"/>
    <row r="144" spans="2:25" x14ac:dyDescent="0.25">
      <c r="C144" s="25"/>
      <c r="D144" s="25"/>
      <c r="E144" s="25"/>
      <c r="F144" s="25"/>
      <c r="G144" s="25"/>
      <c r="H144" s="25"/>
    </row>
    <row r="145" spans="3:8" x14ac:dyDescent="0.25">
      <c r="C145" s="25"/>
      <c r="D145" s="25"/>
      <c r="E145" s="25"/>
      <c r="F145" s="25"/>
      <c r="G145" s="25"/>
      <c r="H145" s="25"/>
    </row>
    <row r="146" spans="3:8" x14ac:dyDescent="0.25">
      <c r="C146" s="25"/>
      <c r="D146" s="25"/>
    </row>
  </sheetData>
  <sheetProtection algorithmName="SHA-512" hashValue="Bwp+wSqyi8EoZ13dKIl3WzOtiOyJtH3pZd/SE2KKbJBhLepDonVd4VYTGfEkHBjPl1eeuX6vX18ITj7PzKNTIg==" saltValue="/oOOM9+8pG0wsGXcs73+8g==" spinCount="100000" sheet="1" objects="1" scenarios="1"/>
  <pageMargins left="0.75" right="0.75" top="1" bottom="1" header="0.5" footer="0.5"/>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DataValidation!$A$2:$A$5</xm:f>
          </x14:formula1>
          <xm:sqref>D7</xm:sqref>
        </x14:dataValidation>
        <x14:dataValidation type="list" allowBlank="1" showInputMessage="1" showErrorMessage="1" xr:uid="{00000000-0002-0000-0000-000001000000}">
          <x14:formula1>
            <xm:f>DataValidation!$B$2:$B$9</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6:J45"/>
  <sheetViews>
    <sheetView showGridLines="0" workbookViewId="0"/>
  </sheetViews>
  <sheetFormatPr defaultColWidth="9.140625" defaultRowHeight="15" x14ac:dyDescent="0.25"/>
  <cols>
    <col min="1" max="1" width="5.7109375" style="14" customWidth="1"/>
    <col min="2" max="16384" width="9.140625" style="14"/>
  </cols>
  <sheetData>
    <row r="6" spans="2:10" ht="15.75" thickBot="1" x14ac:dyDescent="0.3">
      <c r="B6" s="34" t="s">
        <v>31</v>
      </c>
      <c r="C6" s="35"/>
      <c r="D6" s="35"/>
      <c r="E6" s="35"/>
      <c r="F6" s="35"/>
      <c r="G6" s="35"/>
      <c r="H6" s="35"/>
      <c r="I6" s="35"/>
      <c r="J6" s="35"/>
    </row>
    <row r="7" spans="2:10" ht="15" customHeight="1" x14ac:dyDescent="0.25">
      <c r="B7" s="52" t="s">
        <v>32</v>
      </c>
      <c r="C7" s="52"/>
      <c r="D7" s="52"/>
      <c r="E7" s="52"/>
      <c r="F7" s="52"/>
      <c r="G7" s="52"/>
      <c r="H7" s="52"/>
      <c r="I7" s="52"/>
      <c r="J7" s="52"/>
    </row>
    <row r="8" spans="2:10" ht="15" customHeight="1" x14ac:dyDescent="0.25">
      <c r="B8" s="53"/>
      <c r="C8" s="53"/>
      <c r="D8" s="53"/>
      <c r="E8" s="53"/>
      <c r="F8" s="53"/>
      <c r="G8" s="53"/>
      <c r="H8" s="53"/>
      <c r="I8" s="53"/>
      <c r="J8" s="53"/>
    </row>
    <row r="9" spans="2:10" x14ac:dyDescent="0.25">
      <c r="B9" s="53"/>
      <c r="C9" s="53"/>
      <c r="D9" s="53"/>
      <c r="E9" s="53"/>
      <c r="F9" s="53"/>
      <c r="G9" s="53"/>
      <c r="H9" s="53"/>
      <c r="I9" s="53"/>
      <c r="J9" s="53"/>
    </row>
    <row r="10" spans="2:10" x14ac:dyDescent="0.25">
      <c r="B10" s="53"/>
      <c r="C10" s="53"/>
      <c r="D10" s="53"/>
      <c r="E10" s="53"/>
      <c r="F10" s="53"/>
      <c r="G10" s="53"/>
      <c r="H10" s="53"/>
      <c r="I10" s="53"/>
      <c r="J10" s="53"/>
    </row>
    <row r="13" spans="2:10" ht="15.75" thickBot="1" x14ac:dyDescent="0.3">
      <c r="B13" s="32" t="s">
        <v>24</v>
      </c>
      <c r="C13" s="33"/>
      <c r="D13" s="33"/>
      <c r="E13" s="33"/>
      <c r="F13" s="33"/>
      <c r="G13" s="33"/>
      <c r="H13" s="33"/>
      <c r="I13" s="33"/>
      <c r="J13" s="33"/>
    </row>
    <row r="14" spans="2:10" x14ac:dyDescent="0.25">
      <c r="B14" s="27" t="s">
        <v>25</v>
      </c>
    </row>
    <row r="15" spans="2:10" x14ac:dyDescent="0.25">
      <c r="B15" s="53" t="s">
        <v>26</v>
      </c>
      <c r="C15" s="53"/>
      <c r="D15" s="53"/>
      <c r="E15" s="53"/>
      <c r="F15" s="53"/>
      <c r="G15" s="53"/>
      <c r="H15" s="53"/>
      <c r="I15" s="53"/>
      <c r="J15" s="53"/>
    </row>
    <row r="16" spans="2:10" ht="15" customHeight="1" x14ac:dyDescent="0.25">
      <c r="B16" s="53"/>
      <c r="C16" s="53"/>
      <c r="D16" s="53"/>
      <c r="E16" s="53"/>
      <c r="F16" s="53"/>
      <c r="G16" s="53"/>
      <c r="H16" s="53"/>
      <c r="I16" s="53"/>
      <c r="J16" s="53"/>
    </row>
    <row r="17" spans="2:10" x14ac:dyDescent="0.25">
      <c r="B17" s="53"/>
      <c r="C17" s="53"/>
      <c r="D17" s="53"/>
      <c r="E17" s="53"/>
      <c r="F17" s="53"/>
      <c r="G17" s="53"/>
      <c r="H17" s="53"/>
      <c r="I17" s="53"/>
      <c r="J17" s="53"/>
    </row>
    <row r="18" spans="2:10" x14ac:dyDescent="0.25">
      <c r="B18" s="53"/>
      <c r="C18" s="53"/>
      <c r="D18" s="53"/>
      <c r="E18" s="53"/>
      <c r="F18" s="53"/>
      <c r="G18" s="53"/>
      <c r="H18" s="53"/>
      <c r="I18" s="53"/>
      <c r="J18" s="53"/>
    </row>
    <row r="19" spans="2:10" x14ac:dyDescent="0.25">
      <c r="B19" s="31"/>
      <c r="C19" s="31"/>
      <c r="D19" s="31"/>
      <c r="E19" s="31"/>
      <c r="F19" s="31"/>
      <c r="G19" s="31"/>
      <c r="H19" s="31"/>
      <c r="I19" s="31"/>
      <c r="J19" s="31"/>
    </row>
    <row r="20" spans="2:10" x14ac:dyDescent="0.25">
      <c r="B20" s="29"/>
      <c r="C20" s="29"/>
      <c r="D20" s="29"/>
      <c r="E20" s="29"/>
      <c r="F20" s="29"/>
      <c r="G20" s="29"/>
      <c r="H20" s="29"/>
      <c r="I20" s="29"/>
      <c r="J20" s="29"/>
    </row>
    <row r="21" spans="2:10" ht="15" customHeight="1" x14ac:dyDescent="0.25">
      <c r="B21" s="27" t="s">
        <v>15</v>
      </c>
    </row>
    <row r="22" spans="2:10" x14ac:dyDescent="0.25">
      <c r="B22" s="55" t="s">
        <v>28</v>
      </c>
      <c r="C22" s="55"/>
      <c r="D22" s="55"/>
      <c r="E22" s="55"/>
      <c r="F22" s="55"/>
      <c r="G22" s="55"/>
      <c r="H22" s="55"/>
      <c r="I22" s="55"/>
      <c r="J22" s="55"/>
    </row>
    <row r="23" spans="2:10" x14ac:dyDescent="0.25">
      <c r="B23" s="55"/>
      <c r="C23" s="55"/>
      <c r="D23" s="55"/>
      <c r="E23" s="55"/>
      <c r="F23" s="55"/>
      <c r="G23" s="55"/>
      <c r="H23" s="55"/>
      <c r="I23" s="55"/>
      <c r="J23" s="55"/>
    </row>
    <row r="24" spans="2:10" x14ac:dyDescent="0.25">
      <c r="B24" s="55"/>
      <c r="C24" s="55"/>
      <c r="D24" s="55"/>
      <c r="E24" s="55"/>
      <c r="F24" s="55"/>
      <c r="G24" s="55"/>
      <c r="H24" s="55"/>
      <c r="I24" s="55"/>
      <c r="J24" s="55"/>
    </row>
    <row r="25" spans="2:10" x14ac:dyDescent="0.25">
      <c r="B25" s="55"/>
      <c r="C25" s="55"/>
      <c r="D25" s="55"/>
      <c r="E25" s="55"/>
      <c r="F25" s="55"/>
      <c r="G25" s="55"/>
      <c r="H25" s="55"/>
      <c r="I25" s="55"/>
      <c r="J25" s="55"/>
    </row>
    <row r="26" spans="2:10" ht="15" customHeight="1" x14ac:dyDescent="0.25">
      <c r="B26" s="28"/>
      <c r="C26" s="28"/>
      <c r="D26" s="28"/>
      <c r="E26" s="28"/>
      <c r="F26" s="28"/>
      <c r="G26" s="28"/>
      <c r="H26" s="28"/>
      <c r="I26" s="28"/>
      <c r="J26" s="28"/>
    </row>
    <row r="27" spans="2:10" x14ac:dyDescent="0.25">
      <c r="B27" s="53" t="s">
        <v>29</v>
      </c>
      <c r="C27" s="53"/>
      <c r="D27" s="53"/>
      <c r="E27" s="53"/>
      <c r="F27" s="53"/>
      <c r="G27" s="53"/>
      <c r="H27" s="53"/>
      <c r="I27" s="53"/>
      <c r="J27" s="53"/>
    </row>
    <row r="28" spans="2:10" x14ac:dyDescent="0.25">
      <c r="B28" s="53"/>
      <c r="C28" s="53"/>
      <c r="D28" s="53"/>
      <c r="E28" s="53"/>
      <c r="F28" s="53"/>
      <c r="G28" s="53"/>
      <c r="H28" s="53"/>
      <c r="I28" s="53"/>
      <c r="J28" s="53"/>
    </row>
    <row r="29" spans="2:10" x14ac:dyDescent="0.25">
      <c r="B29" s="31"/>
      <c r="C29" s="31"/>
      <c r="D29" s="31"/>
      <c r="E29" s="31"/>
      <c r="F29" s="31"/>
      <c r="G29" s="31"/>
      <c r="H29" s="31"/>
      <c r="I29" s="31"/>
      <c r="J29" s="31"/>
    </row>
    <row r="30" spans="2:10" x14ac:dyDescent="0.25">
      <c r="B30" s="29"/>
      <c r="C30" s="29"/>
      <c r="D30" s="29"/>
      <c r="E30" s="29"/>
      <c r="F30" s="29"/>
      <c r="G30" s="29"/>
      <c r="H30" s="29"/>
      <c r="I30" s="29"/>
      <c r="J30" s="29"/>
    </row>
    <row r="31" spans="2:10" x14ac:dyDescent="0.25">
      <c r="B31" s="30" t="s">
        <v>16</v>
      </c>
      <c r="C31" s="29"/>
      <c r="D31" s="29"/>
      <c r="E31" s="29"/>
      <c r="F31" s="29"/>
      <c r="G31" s="29"/>
      <c r="H31" s="29"/>
      <c r="I31" s="29"/>
      <c r="J31" s="29"/>
    </row>
    <row r="32" spans="2:10" ht="15" customHeight="1" x14ac:dyDescent="0.25">
      <c r="B32" s="53" t="s">
        <v>30</v>
      </c>
      <c r="C32" s="53"/>
      <c r="D32" s="53"/>
      <c r="E32" s="53"/>
      <c r="F32" s="53"/>
      <c r="G32" s="53"/>
      <c r="H32" s="53"/>
      <c r="I32" s="53"/>
      <c r="J32" s="53"/>
    </row>
    <row r="33" spans="2:10" x14ac:dyDescent="0.25">
      <c r="B33" s="53"/>
      <c r="C33" s="53"/>
      <c r="D33" s="53"/>
      <c r="E33" s="53"/>
      <c r="F33" s="53"/>
      <c r="G33" s="53"/>
      <c r="H33" s="53"/>
      <c r="I33" s="53"/>
      <c r="J33" s="53"/>
    </row>
    <row r="34" spans="2:10" x14ac:dyDescent="0.25">
      <c r="B34" s="53"/>
      <c r="C34" s="53"/>
      <c r="D34" s="53"/>
      <c r="E34" s="53"/>
      <c r="F34" s="53"/>
      <c r="G34" s="53"/>
      <c r="H34" s="53"/>
      <c r="I34" s="53"/>
      <c r="J34" s="53"/>
    </row>
    <row r="35" spans="2:10" x14ac:dyDescent="0.25">
      <c r="B35" s="29"/>
      <c r="C35" s="29"/>
      <c r="D35" s="29"/>
      <c r="E35" s="29"/>
      <c r="F35" s="29"/>
      <c r="G35" s="29"/>
      <c r="H35" s="29"/>
      <c r="I35" s="29"/>
      <c r="J35" s="29"/>
    </row>
    <row r="37" spans="2:10" ht="15.75" thickBot="1" x14ac:dyDescent="0.3">
      <c r="B37" s="32" t="s">
        <v>23</v>
      </c>
      <c r="C37" s="33"/>
      <c r="D37" s="33"/>
      <c r="E37" s="33"/>
      <c r="F37" s="33"/>
      <c r="G37" s="33"/>
      <c r="H37" s="33"/>
      <c r="I37" s="33"/>
      <c r="J37" s="33"/>
    </row>
    <row r="38" spans="2:10" ht="15" customHeight="1" x14ac:dyDescent="0.25">
      <c r="B38" s="54" t="s">
        <v>36</v>
      </c>
      <c r="C38" s="54"/>
      <c r="D38" s="54"/>
      <c r="E38" s="54"/>
      <c r="F38" s="54"/>
      <c r="G38" s="54"/>
      <c r="H38" s="54"/>
      <c r="I38" s="54"/>
      <c r="J38" s="54"/>
    </row>
    <row r="39" spans="2:10" x14ac:dyDescent="0.25">
      <c r="B39" s="54"/>
      <c r="C39" s="54"/>
      <c r="D39" s="54"/>
      <c r="E39" s="54"/>
      <c r="F39" s="54"/>
      <c r="G39" s="54"/>
      <c r="H39" s="54"/>
      <c r="I39" s="54"/>
      <c r="J39" s="54"/>
    </row>
    <row r="40" spans="2:10" x14ac:dyDescent="0.25">
      <c r="B40" s="54"/>
      <c r="C40" s="54"/>
      <c r="D40" s="54"/>
      <c r="E40" s="54"/>
      <c r="F40" s="54"/>
      <c r="G40" s="54"/>
      <c r="H40" s="54"/>
      <c r="I40" s="54"/>
      <c r="J40" s="54"/>
    </row>
    <row r="41" spans="2:10" x14ac:dyDescent="0.25">
      <c r="B41" s="54"/>
      <c r="C41" s="54"/>
      <c r="D41" s="54"/>
      <c r="E41" s="54"/>
      <c r="F41" s="54"/>
      <c r="G41" s="54"/>
      <c r="H41" s="54"/>
      <c r="I41" s="54"/>
      <c r="J41" s="54"/>
    </row>
    <row r="42" spans="2:10" x14ac:dyDescent="0.25">
      <c r="B42" s="54"/>
      <c r="C42" s="54"/>
      <c r="D42" s="54"/>
      <c r="E42" s="54"/>
      <c r="F42" s="54"/>
      <c r="G42" s="54"/>
      <c r="H42" s="54"/>
      <c r="I42" s="54"/>
      <c r="J42" s="54"/>
    </row>
    <row r="43" spans="2:10" x14ac:dyDescent="0.25">
      <c r="B43" s="54"/>
      <c r="C43" s="54"/>
      <c r="D43" s="54"/>
      <c r="E43" s="54"/>
      <c r="F43" s="54"/>
      <c r="G43" s="54"/>
      <c r="H43" s="54"/>
      <c r="I43" s="54"/>
      <c r="J43" s="54"/>
    </row>
    <row r="44" spans="2:10" x14ac:dyDescent="0.25">
      <c r="B44" s="54"/>
      <c r="C44" s="54"/>
      <c r="D44" s="54"/>
      <c r="E44" s="54"/>
      <c r="F44" s="54"/>
      <c r="G44" s="54"/>
      <c r="H44" s="54"/>
      <c r="I44" s="54"/>
      <c r="J44" s="54"/>
    </row>
    <row r="45" spans="2:10" x14ac:dyDescent="0.25">
      <c r="B45" s="25"/>
      <c r="C45" s="25"/>
      <c r="D45" s="25"/>
      <c r="E45" s="25"/>
      <c r="F45" s="25"/>
      <c r="G45" s="25"/>
      <c r="H45" s="25"/>
      <c r="I45" s="25"/>
      <c r="J45" s="25"/>
    </row>
  </sheetData>
  <sheetProtection algorithmName="SHA-512" hashValue="p+kbzdvO+/AXV/gDQPK3assCcBIhFJoW580j6VOw8XpPm9UsL7IESjPqIpONnNoXybFExa5MTuXvToSwirqeyA==" saltValue="tL5+8lFGuNQupxADwFZWBw==" spinCount="100000" sheet="1" objects="1" scenarios="1"/>
  <mergeCells count="6">
    <mergeCell ref="B7:J10"/>
    <mergeCell ref="B38:J44"/>
    <mergeCell ref="B22:J25"/>
    <mergeCell ref="B27:J28"/>
    <mergeCell ref="B15:J18"/>
    <mergeCell ref="B32:J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2530"/>
  <sheetViews>
    <sheetView showGridLines="0" zoomScale="85" zoomScaleNormal="85" workbookViewId="0"/>
  </sheetViews>
  <sheetFormatPr defaultColWidth="9.140625" defaultRowHeight="15" x14ac:dyDescent="0.25"/>
  <cols>
    <col min="1" max="1" width="11.7109375" style="3" bestFit="1" customWidth="1"/>
    <col min="2" max="2" width="10.5703125" style="3" bestFit="1" customWidth="1"/>
    <col min="3" max="3" width="9.140625" style="3" customWidth="1"/>
    <col min="4" max="4" width="8.5703125" style="10" customWidth="1"/>
    <col min="5" max="5" width="9.140625" style="10"/>
    <col min="6" max="6" width="10.42578125" style="10" bestFit="1" customWidth="1"/>
    <col min="7" max="7" width="9.140625" style="10"/>
    <col min="8" max="8" width="11.7109375" style="3" bestFit="1" customWidth="1"/>
    <col min="9" max="13" width="11.7109375" style="3" customWidth="1"/>
    <col min="14" max="14" width="11.5703125" style="49" customWidth="1"/>
    <col min="15" max="15" width="13.42578125" style="3" customWidth="1"/>
    <col min="16" max="17" width="15.28515625" style="3" customWidth="1"/>
    <col min="18" max="18" width="11.7109375" style="3" customWidth="1"/>
    <col min="19" max="19" width="14" style="3" customWidth="1"/>
    <col min="20" max="20" width="9.140625" style="3"/>
    <col min="21" max="21" width="12.42578125" style="3" bestFit="1" customWidth="1"/>
    <col min="22" max="22" width="12" style="3" bestFit="1" customWidth="1"/>
    <col min="23" max="23" width="10.5703125" style="3" bestFit="1" customWidth="1"/>
    <col min="24" max="16384" width="9.140625" style="3"/>
  </cols>
  <sheetData>
    <row r="1" spans="1:23" x14ac:dyDescent="0.25">
      <c r="A1" s="1" t="s">
        <v>0</v>
      </c>
      <c r="B1" s="2" t="s">
        <v>3</v>
      </c>
      <c r="D1" s="4" t="s">
        <v>1</v>
      </c>
      <c r="E1" s="4" t="s">
        <v>2</v>
      </c>
      <c r="F1" s="50" t="s">
        <v>37</v>
      </c>
      <c r="G1" s="50" t="s">
        <v>38</v>
      </c>
      <c r="I1" s="4" t="s">
        <v>19</v>
      </c>
      <c r="J1" s="4" t="s">
        <v>18</v>
      </c>
      <c r="K1" s="4" t="s">
        <v>20</v>
      </c>
      <c r="L1" s="4" t="s">
        <v>21</v>
      </c>
      <c r="N1" s="44" t="s">
        <v>22</v>
      </c>
      <c r="O1" s="38" t="s">
        <v>39</v>
      </c>
      <c r="P1" s="38" t="s">
        <v>33</v>
      </c>
      <c r="Q1" s="38" t="s">
        <v>34</v>
      </c>
      <c r="S1" s="4" t="s">
        <v>17</v>
      </c>
      <c r="U1" s="3" t="s">
        <v>35</v>
      </c>
      <c r="V1" s="40">
        <v>43921</v>
      </c>
    </row>
    <row r="2" spans="1:23" x14ac:dyDescent="0.25">
      <c r="A2" s="5">
        <f>'Forward Curve'!$B13</f>
        <v>43921</v>
      </c>
      <c r="B2" s="6">
        <v>0.92590000000000006</v>
      </c>
      <c r="C2" s="39"/>
      <c r="D2" s="43">
        <v>9.8938000000000012E-3</v>
      </c>
      <c r="E2" s="43">
        <v>1.45013E-2</v>
      </c>
      <c r="F2" s="43">
        <v>3.2500000000000001E-2</v>
      </c>
      <c r="G2" s="43">
        <v>1E-4</v>
      </c>
      <c r="H2" s="8"/>
      <c r="I2" s="7">
        <f>IF('Forward Curve'!$D$7=DataValidation!$A$2,Vols!$D2*(1-(SQRT(YEARFRAC($A$2,$A2,2))*(2*$B2))),IF('Forward Curve'!$D$7=DataValidation!$A$3,Vols!$E2*(1-(SQRT(YEARFRAC($A$2,$A2,2))*(2*$B2))),IF('Forward Curve'!$D$7=DataValidation!$A$4,Vols!$F2,IF('Forward Curve'!$D$7=DataValidation!$A$5,Vols!$G2*(1-(SQRT(YEARFRAC($A$2,$A2,2))*(2*$B2))),""))))</f>
        <v>9.8938000000000012E-3</v>
      </c>
      <c r="J2" s="7">
        <f>IF('Forward Curve'!$D$7=DataValidation!$A$2,Vols!$D2*(1-(SQRT(YEARFRAC($A$2,$A2,2))*(1*$B2))),IF('Forward Curve'!$D$7=DataValidation!$A$3,Vols!$E2*(1-(SQRT(YEARFRAC($A$2,$A2,2))*(1*$B2))),IF('Forward Curve'!$D$7=DataValidation!$A$4,Vols!$F2,IF('Forward Curve'!$D$7=DataValidation!$A$5,Vols!$G2*(1-(SQRT(YEARFRAC($A$2,$A2,2))*(1*$B2))),""))))</f>
        <v>9.8938000000000012E-3</v>
      </c>
      <c r="K2" s="7">
        <f>IF('Forward Curve'!$D$7=DataValidation!$A$2,Vols!$D2*(1+(SQRT(YEARFRAC($A$2,$A2,2))*(1*$B2))),IF('Forward Curve'!$D$7=DataValidation!$A$3,Vols!$E2*(1+(SQRT(YEARFRAC($A$2,$A2,2))*(1*$B2))),IF('Forward Curve'!$D$7=DataValidation!$A$4,Vols!$F2,IF('Forward Curve'!$D$7=DataValidation!$A$5,Vols!$G2*(1+(SQRT(YEARFRAC($A$2,$A2,2))*(1*$B2))),""))))</f>
        <v>9.8938000000000012E-3</v>
      </c>
      <c r="L2" s="7">
        <f>IF('Forward Curve'!$D$7=DataValidation!$A$2,Vols!$D2*(1+(SQRT(YEARFRAC($A$2,$A2,2))*(2*$B2))),IF('Forward Curve'!$D$7=DataValidation!$A$3,Vols!$E2*(1+(SQRT(YEARFRAC($A$2,$A2,2))*(2*$B2))),IF('Forward Curve'!$D$7=DataValidation!$A$4,Vols!$F2,IF('Forward Curve'!$D$7=DataValidation!$A$5,Vols!$G2*(1+(SQRT(YEARFRAC($A$2,$A2,2))*(2*$B2))),""))))</f>
        <v>9.8938000000000012E-3</v>
      </c>
      <c r="N2" s="45">
        <v>1.6250000000000001E-2</v>
      </c>
      <c r="O2" s="7">
        <f>IF('Forward Curve'!$D$7=DataValidation!$A$2,Vols!$N2,IF('Forward Curve'!$D$7=DataValidation!$A$3,Vols!$N2+(Vols!$E2-Vols!$D2),IF('Forward Curve'!$D$7=DataValidation!$A$4,Vols!$N2+(Vols!$F2-Vols!$D2),IF('Forward Curve'!$D$7=DataValidation!$A$5,Vols!$N2+(Vols!$G2-Vols!$D2)))))</f>
        <v>1.6250000000000001E-2</v>
      </c>
      <c r="P2" s="7">
        <f>IF('Forward Curve'!$D$7=DataValidation!$A$2,$D2+0.0025,IF('Forward Curve'!$D$7=DataValidation!$A$3,$E2+0.0025,IF('Forward Curve'!$D$7=DataValidation!$A$4,Vols!$F2+0.0025,IF('Forward Curve'!$D$7=DataValidation!$A$5,Vols!$G2+0.0025,""))))</f>
        <v>1.2393800000000002E-2</v>
      </c>
      <c r="Q2" s="7">
        <f>IF('Forward Curve'!$D$7=DataValidation!$A$2,$D2+0.005,IF('Forward Curve'!$D$7=DataValidation!$A$3,$E2+0.005,IF('Forward Curve'!$D$7=DataValidation!$A$4,Vols!$F2+0.005,IF('Forward Curve'!$D$7=DataValidation!$A$5,Vols!$G2+0.005,""))))</f>
        <v>1.4893800000000002E-2</v>
      </c>
      <c r="S2" s="51">
        <f>IF('Forward Curve'!$D$8=DataValidation!$B$2,Vols!$L2,IF('Forward Curve'!$D$8=DataValidation!$B$3,Vols!$K2,IF('Forward Curve'!$D$8=DataValidation!$B$4,Vols!$J2,IF('Forward Curve'!$D$8=DataValidation!$B$5,Vols!$I2,IF('Forward Curve'!$D$8=DataValidation!$B$7,$O2,IF('Forward Curve'!$D$8=DataValidation!$B$8,Vols!$P2,IF('Forward Curve'!$D$8=DataValidation!$B$9,Vols!$Q2,"ERROR")))))))</f>
        <v>9.8938000000000012E-3</v>
      </c>
      <c r="V2" s="37"/>
      <c r="W2" s="37"/>
    </row>
    <row r="3" spans="1:23" x14ac:dyDescent="0.25">
      <c r="A3" s="5">
        <f>'Forward Curve'!$B14</f>
        <v>43951</v>
      </c>
      <c r="B3" s="6">
        <v>0.92590000000000006</v>
      </c>
      <c r="C3" s="7"/>
      <c r="D3" s="6">
        <v>8.4452999999999993E-3</v>
      </c>
      <c r="E3" s="6">
        <v>1.2093899999999999E-2</v>
      </c>
      <c r="F3" s="43">
        <v>4.0317895177742535E-2</v>
      </c>
      <c r="G3" s="43">
        <v>2.8957322814271436E-4</v>
      </c>
      <c r="H3" s="8"/>
      <c r="I3" s="7">
        <f>IF('Forward Curve'!$D$7=DataValidation!$A$2,Vols!$D3*(1-(SQRT(YEARFRAC($A$2,$A3,2))*(2*$B3))),IF('Forward Curve'!$D$7=DataValidation!$A$3,Vols!$E3*(1-(SQRT(YEARFRAC($A$2,$A3,2))*(2*$B3))),IF('Forward Curve'!$D$7=DataValidation!$A$4,Vols!$D3*(1-(SQRT(YEARFRAC($A$2,$A3,2))*(2*$B3)))+0.03,IF('Forward Curve'!$D$7=DataValidation!$A$5,Vols!$G3*(1-(SQRT(YEARFRAC($A$2,$A3,2))*(2*$B3))),""))))</f>
        <v>3.9307076821363408E-3</v>
      </c>
      <c r="J3" s="7">
        <f>IF('Forward Curve'!$D$7=DataValidation!$A$2,Vols!$D3*(1-(SQRT(YEARFRAC($A$2,$A3,2))*(1*$B3))),IF('Forward Curve'!$D$7=DataValidation!$A$3,Vols!$E3*(1-(SQRT(YEARFRAC($A$2,$A3,2))*(1*$B3))),IF('Forward Curve'!$D$7=DataValidation!$A$4,Vols!$D3*(1-(SQRT(YEARFRAC($A$2,$A3,2))*(1*$B3)))+0.03,IF('Forward Curve'!$D$7=DataValidation!$A$5,Vols!$G3*(1-(SQRT(YEARFRAC($A$2,$A3,2))*(1*$B3))),""))))</f>
        <v>6.1880038410681692E-3</v>
      </c>
      <c r="K3" s="7">
        <f>IF('Forward Curve'!$D$7=DataValidation!$A$2,Vols!$D3*(1+(SQRT(YEARFRAC($A$2,$A3,2))*(1*$B3))),IF('Forward Curve'!$D$7=DataValidation!$A$3,Vols!$E3*(1+(SQRT(YEARFRAC($A$2,$A3,2))*(1*$B3))),IF('Forward Curve'!$D$7=DataValidation!$A$4,Vols!$D3*(1+(SQRT(YEARFRAC($A$2,$A3,2))*(1*$B3)))+0.03,IF('Forward Curve'!$D$7=DataValidation!$A$5,Vols!$G3*(1+(SQRT(YEARFRAC($A$2,$A3,2))*(1*$B3))),""))))</f>
        <v>1.0702596158931829E-2</v>
      </c>
      <c r="L3" s="7">
        <f>IF('Forward Curve'!$D$7=DataValidation!$A$2,Vols!$D3*(1+(SQRT(YEARFRAC($A$2,$A3,2))*(2*$B3))),IF('Forward Curve'!$D$7=DataValidation!$A$3,Vols!$E3*(1+(SQRT(YEARFRAC($A$2,$A3,2))*(2*$B3))),IF('Forward Curve'!$D$7=DataValidation!$A$4,Vols!$D3*(1+(SQRT(YEARFRAC($A$2,$A3,2))*(2*$B3)))+0.03,IF('Forward Curve'!$D$7=DataValidation!$A$5,Vols!$G3*(1+(SQRT(YEARFRAC($A$2,$A3,2))*(2*$B3))),""))))</f>
        <v>1.295989231786366E-2</v>
      </c>
      <c r="N3" s="46">
        <v>1.6250000000000001E-2</v>
      </c>
      <c r="O3" s="7">
        <f>IF('Forward Curve'!$D$7=DataValidation!$A$2,Vols!$N3,IF('Forward Curve'!$D$7=DataValidation!$A$3,Vols!$N3+(Vols!$E3-Vols!$D3),IF('Forward Curve'!$D$7=DataValidation!$A$4,Vols!$N3+(Vols!$F3-Vols!$D3),IF('Forward Curve'!$D$7=DataValidation!$A$5,Vols!$N3+(Vols!$G3-Vols!$D3)))))</f>
        <v>1.6250000000000001E-2</v>
      </c>
      <c r="P3" s="7">
        <f>IF('Forward Curve'!$D$7=DataValidation!$A$2,$D3+0.0025,IF('Forward Curve'!$D$7=DataValidation!$A$3,$E3+0.0025,IF('Forward Curve'!$D$7=DataValidation!$A$4,Vols!$F3+0.0025,IF('Forward Curve'!$D$7=DataValidation!$A$5,Vols!$G3+0.0025,""))))</f>
        <v>1.09453E-2</v>
      </c>
      <c r="Q3" s="7">
        <f>IF('Forward Curve'!$D$7=DataValidation!$A$2,$D3+0.005,IF('Forward Curve'!$D$7=DataValidation!$A$3,$E3+0.005,IF('Forward Curve'!$D$7=DataValidation!$A$4,Vols!$F3+0.005,IF('Forward Curve'!$D$7=DataValidation!$A$5,Vols!$G3+0.005,""))))</f>
        <v>1.34453E-2</v>
      </c>
      <c r="S3" s="51">
        <f>IF('Forward Curve'!$D$8=DataValidation!$B$2,Vols!$L3,IF('Forward Curve'!$D$8=DataValidation!$B$3,Vols!$K3,IF('Forward Curve'!$D$8=DataValidation!$B$4,Vols!$J3,IF('Forward Curve'!$D$8=DataValidation!$B$5,Vols!$I3,IF('Forward Curve'!$D$8=DataValidation!$B$7,$O3,IF('Forward Curve'!$D$8=DataValidation!$B$8,Vols!$P3,IF('Forward Curve'!$D$8=DataValidation!$B$9,Vols!$Q3,"ERROR")))))))</f>
        <v>1.0702596158931829E-2</v>
      </c>
      <c r="V3" s="37"/>
      <c r="W3" s="37"/>
    </row>
    <row r="4" spans="1:23" x14ac:dyDescent="0.25">
      <c r="A4" s="5">
        <f>'Forward Curve'!$B15</f>
        <v>43981</v>
      </c>
      <c r="B4" s="6">
        <v>0.7228</v>
      </c>
      <c r="C4" s="7"/>
      <c r="D4" s="6">
        <v>8.1932000000000012E-3</v>
      </c>
      <c r="E4" s="6">
        <v>8.6085999999999992E-3</v>
      </c>
      <c r="F4" s="43">
        <v>4.0302880094830719E-2</v>
      </c>
      <c r="G4" s="43">
        <v>7.1740107085334565E-4</v>
      </c>
      <c r="H4" s="8"/>
      <c r="I4" s="7">
        <f>IF('Forward Curve'!$D$7=DataValidation!$A$2,Vols!$D4*(1-(SQRT(YEARFRAC($A$2,$A4,2))*(2*$B4))),IF('Forward Curve'!$D$7=DataValidation!$A$3,Vols!$E4*(1-(SQRT(YEARFRAC($A$2,$A4,2))*(2*$B4))),IF('Forward Curve'!$D$7=DataValidation!$A$4,Vols!$D4*(1-(SQRT(YEARFRAC($A$2,$A4,2))*(2*$B4)))+0.03,IF('Forward Curve'!$D$7=DataValidation!$A$5,Vols!$G4*(1-(SQRT(YEARFRAC($A$2,$A4,2))*(2*$B4))),""))))</f>
        <v>3.3578705380597285E-3</v>
      </c>
      <c r="J4" s="7">
        <f>IF('Forward Curve'!$D$7=DataValidation!$A$2,Vols!$D4*(1-(SQRT(YEARFRAC($A$2,$A4,2))*(1*$B4))),IF('Forward Curve'!$D$7=DataValidation!$A$3,Vols!$E4*(1-(SQRT(YEARFRAC($A$2,$A4,2))*(1*$B4))),IF('Forward Curve'!$D$7=DataValidation!$A$4,Vols!$D4*(1-(SQRT(YEARFRAC($A$2,$A4,2))*(1*$B4)))+0.03,IF('Forward Curve'!$D$7=DataValidation!$A$5,Vols!$G4*(1-(SQRT(YEARFRAC($A$2,$A4,2))*(1*$B4))),""))))</f>
        <v>5.7755352690298653E-3</v>
      </c>
      <c r="K4" s="7">
        <f>IF('Forward Curve'!$D$7=DataValidation!$A$2,Vols!$D4*(1+(SQRT(YEARFRAC($A$2,$A4,2))*(1*$B4))),IF('Forward Curve'!$D$7=DataValidation!$A$3,Vols!$E4*(1+(SQRT(YEARFRAC($A$2,$A4,2))*(1*$B4))),IF('Forward Curve'!$D$7=DataValidation!$A$4,Vols!$D4*(1+(SQRT(YEARFRAC($A$2,$A4,2))*(1*$B4)))+0.03,IF('Forward Curve'!$D$7=DataValidation!$A$5,Vols!$G4*(1+(SQRT(YEARFRAC($A$2,$A4,2))*(1*$B4))),""))))</f>
        <v>1.0610864730970136E-2</v>
      </c>
      <c r="L4" s="7">
        <f>IF('Forward Curve'!$D$7=DataValidation!$A$2,Vols!$D4*(1+(SQRT(YEARFRAC($A$2,$A4,2))*(2*$B4))),IF('Forward Curve'!$D$7=DataValidation!$A$3,Vols!$E4*(1+(SQRT(YEARFRAC($A$2,$A4,2))*(2*$B4))),IF('Forward Curve'!$D$7=DataValidation!$A$4,Vols!$D4*(1+(SQRT(YEARFRAC($A$2,$A4,2))*(2*$B4)))+0.03,IF('Forward Curve'!$D$7=DataValidation!$A$5,Vols!$G4*(1+(SQRT(YEARFRAC($A$2,$A4,2))*(2*$B4))),""))))</f>
        <v>1.3028529461940273E-2</v>
      </c>
      <c r="N4" s="46">
        <v>1.6250000000000001E-2</v>
      </c>
      <c r="O4" s="7">
        <f>IF('Forward Curve'!$D$7=DataValidation!$A$2,Vols!$N4,IF('Forward Curve'!$D$7=DataValidation!$A$3,Vols!$N4+(Vols!$E4-Vols!$D4),IF('Forward Curve'!$D$7=DataValidation!$A$4,Vols!$N4+(Vols!$F4-Vols!$D4),IF('Forward Curve'!$D$7=DataValidation!$A$5,Vols!$N4+(Vols!$G4-Vols!$D4)))))</f>
        <v>1.6250000000000001E-2</v>
      </c>
      <c r="P4" s="7">
        <f>IF('Forward Curve'!$D$7=DataValidation!$A$2,$D4+0.0025,IF('Forward Curve'!$D$7=DataValidation!$A$3,$E4+0.0025,IF('Forward Curve'!$D$7=DataValidation!$A$4,Vols!$F4+0.0025,IF('Forward Curve'!$D$7=DataValidation!$A$5,Vols!$G4+0.0025,""))))</f>
        <v>1.0693200000000002E-2</v>
      </c>
      <c r="Q4" s="7">
        <f>IF('Forward Curve'!$D$7=DataValidation!$A$2,$D4+0.005,IF('Forward Curve'!$D$7=DataValidation!$A$3,$E4+0.005,IF('Forward Curve'!$D$7=DataValidation!$A$4,Vols!$F4+0.005,IF('Forward Curve'!$D$7=DataValidation!$A$5,Vols!$G4+0.005,""))))</f>
        <v>1.3193200000000002E-2</v>
      </c>
      <c r="S4" s="51">
        <f>IF('Forward Curve'!$D$8=DataValidation!$B$2,Vols!$L4,IF('Forward Curve'!$D$8=DataValidation!$B$3,Vols!$K4,IF('Forward Curve'!$D$8=DataValidation!$B$4,Vols!$J4,IF('Forward Curve'!$D$8=DataValidation!$B$5,Vols!$I4,IF('Forward Curve'!$D$8=DataValidation!$B$7,$O4,IF('Forward Curve'!$D$8=DataValidation!$B$8,Vols!$P4,IF('Forward Curve'!$D$8=DataValidation!$B$9,Vols!$Q4,"ERROR")))))))</f>
        <v>1.0610864730970136E-2</v>
      </c>
      <c r="U4" s="3">
        <v>100</v>
      </c>
      <c r="V4" s="37"/>
      <c r="W4" s="37"/>
    </row>
    <row r="5" spans="1:23" x14ac:dyDescent="0.25">
      <c r="A5" s="5">
        <f>'Forward Curve'!$B16</f>
        <v>44012</v>
      </c>
      <c r="B5" s="6">
        <v>0.82379999999999998</v>
      </c>
      <c r="C5" s="7"/>
      <c r="D5" s="6">
        <v>3.7080000000000004E-3</v>
      </c>
      <c r="E5" s="6">
        <v>4.3869999999999994E-3</v>
      </c>
      <c r="F5" s="43">
        <v>4.0283577361297951E-2</v>
      </c>
      <c r="G5" s="43">
        <v>8.4523786527768152E-4</v>
      </c>
      <c r="H5" s="8"/>
      <c r="I5" s="7">
        <f>IF('Forward Curve'!$D$7=DataValidation!$A$2,Vols!$D5*(1-(SQRT(YEARFRAC($A$2,$A5,2))*(2*$B5))),IF('Forward Curve'!$D$7=DataValidation!$A$3,Vols!$E5*(1-(SQRT(YEARFRAC($A$2,$A5,2))*(2*$B5))),IF('Forward Curve'!$D$7=DataValidation!$A$4,Vols!$D5*(1-(SQRT(YEARFRAC($A$2,$A5,2))*(2*$B5)))+0.03,IF('Forward Curve'!$D$7=DataValidation!$A$5,Vols!$G5*(1-(SQRT(YEARFRAC($A$2,$A5,2))*(2*$B5))),""))))</f>
        <v>6.3642619958426171E-4</v>
      </c>
      <c r="J5" s="7">
        <f>IF('Forward Curve'!$D$7=DataValidation!$A$2,Vols!$D5*(1-(SQRT(YEARFRAC($A$2,$A5,2))*(1*$B5))),IF('Forward Curve'!$D$7=DataValidation!$A$3,Vols!$E5*(1-(SQRT(YEARFRAC($A$2,$A5,2))*(1*$B5))),IF('Forward Curve'!$D$7=DataValidation!$A$4,Vols!$D5*(1-(SQRT(YEARFRAC($A$2,$A5,2))*(1*$B5)))+0.03,IF('Forward Curve'!$D$7=DataValidation!$A$5,Vols!$G5*(1-(SQRT(YEARFRAC($A$2,$A5,2))*(1*$B5))),""))))</f>
        <v>2.1722130997921313E-3</v>
      </c>
      <c r="K5" s="7">
        <f>IF('Forward Curve'!$D$7=DataValidation!$A$2,Vols!$D5*(1+(SQRT(YEARFRAC($A$2,$A5,2))*(1*$B5))),IF('Forward Curve'!$D$7=DataValidation!$A$3,Vols!$E5*(1+(SQRT(YEARFRAC($A$2,$A5,2))*(1*$B5))),IF('Forward Curve'!$D$7=DataValidation!$A$4,Vols!$D5*(1+(SQRT(YEARFRAC($A$2,$A5,2))*(1*$B5)))+0.03,IF('Forward Curve'!$D$7=DataValidation!$A$5,Vols!$G5*(1+(SQRT(YEARFRAC($A$2,$A5,2))*(1*$B5))),""))))</f>
        <v>5.2437869002078695E-3</v>
      </c>
      <c r="L5" s="7">
        <f>IF('Forward Curve'!$D$7=DataValidation!$A$2,Vols!$D5*(1+(SQRT(YEARFRAC($A$2,$A5,2))*(2*$B5))),IF('Forward Curve'!$D$7=DataValidation!$A$3,Vols!$E5*(1+(SQRT(YEARFRAC($A$2,$A5,2))*(2*$B5))),IF('Forward Curve'!$D$7=DataValidation!$A$4,Vols!$D5*(1+(SQRT(YEARFRAC($A$2,$A5,2))*(2*$B5)))+0.03,IF('Forward Curve'!$D$7=DataValidation!$A$5,Vols!$G5*(1+(SQRT(YEARFRAC($A$2,$A5,2))*(2*$B5))),""))))</f>
        <v>6.7795738004157386E-3</v>
      </c>
      <c r="N5" s="46">
        <v>1.6250000000000001E-2</v>
      </c>
      <c r="O5" s="7">
        <f>IF('Forward Curve'!$D$7=DataValidation!$A$2,Vols!$N5,IF('Forward Curve'!$D$7=DataValidation!$A$3,Vols!$N5+(Vols!$E5-Vols!$D5),IF('Forward Curve'!$D$7=DataValidation!$A$4,Vols!$N5+(Vols!$F5-Vols!$D5),IF('Forward Curve'!$D$7=DataValidation!$A$5,Vols!$N5+(Vols!$G5-Vols!$D5)))))</f>
        <v>1.6250000000000001E-2</v>
      </c>
      <c r="P5" s="7">
        <f>IF('Forward Curve'!$D$7=DataValidation!$A$2,$D5+0.0025,IF('Forward Curve'!$D$7=DataValidation!$A$3,$E5+0.0025,IF('Forward Curve'!$D$7=DataValidation!$A$4,Vols!$F5+0.0025,IF('Forward Curve'!$D$7=DataValidation!$A$5,Vols!$G5+0.0025,""))))</f>
        <v>6.208E-3</v>
      </c>
      <c r="Q5" s="7">
        <f>IF('Forward Curve'!$D$7=DataValidation!$A$2,$D5+0.005,IF('Forward Curve'!$D$7=DataValidation!$A$3,$E5+0.005,IF('Forward Curve'!$D$7=DataValidation!$A$4,Vols!$F5+0.005,IF('Forward Curve'!$D$7=DataValidation!$A$5,Vols!$G5+0.005,""))))</f>
        <v>8.7080000000000005E-3</v>
      </c>
      <c r="S5" s="51">
        <f>IF('Forward Curve'!$D$8=DataValidation!$B$2,Vols!$L5,IF('Forward Curve'!$D$8=DataValidation!$B$3,Vols!$K5,IF('Forward Curve'!$D$8=DataValidation!$B$4,Vols!$J5,IF('Forward Curve'!$D$8=DataValidation!$B$5,Vols!$I5,IF('Forward Curve'!$D$8=DataValidation!$B$7,$O5,IF('Forward Curve'!$D$8=DataValidation!$B$8,Vols!$P5,IF('Forward Curve'!$D$8=DataValidation!$B$9,Vols!$Q5,"ERROR")))))))</f>
        <v>5.2437869002078695E-3</v>
      </c>
      <c r="V5" s="37"/>
      <c r="W5" s="37"/>
    </row>
    <row r="6" spans="1:23" x14ac:dyDescent="0.25">
      <c r="A6" s="5">
        <f>'Forward Curve'!$B17</f>
        <v>44042</v>
      </c>
      <c r="B6" s="6">
        <v>1.5994999999999999</v>
      </c>
      <c r="C6" s="7"/>
      <c r="D6" s="6">
        <v>-2.0209999999999998E-4</v>
      </c>
      <c r="E6" s="6">
        <v>3.4359E-3</v>
      </c>
      <c r="F6" s="43">
        <v>3.2719317716635873E-2</v>
      </c>
      <c r="G6" s="43">
        <v>5.9989735832695476E-4</v>
      </c>
      <c r="H6" s="8"/>
      <c r="I6" s="7">
        <f>IF('Forward Curve'!$D$7=DataValidation!$A$2,Vols!$D6*(1-(SQRT(YEARFRAC($A$2,$A6,2))*(2*$B6))),IF('Forward Curve'!$D$7=DataValidation!$A$3,Vols!$E6*(1-(SQRT(YEARFRAC($A$2,$A6,2))*(2*$B6))),IF('Forward Curve'!$D$7=DataValidation!$A$4,Vols!$D6*(1-(SQRT(YEARFRAC($A$2,$A6,2))*(2*$B6)))+0.03,IF('Forward Curve'!$D$7=DataValidation!$A$5,Vols!$G6*(1-(SQRT(YEARFRAC($A$2,$A6,2))*(2*$B6))),""))))</f>
        <v>1.7271933721264523E-4</v>
      </c>
      <c r="J6" s="7">
        <f>IF('Forward Curve'!$D$7=DataValidation!$A$2,Vols!$D6*(1-(SQRT(YEARFRAC($A$2,$A6,2))*(1*$B6))),IF('Forward Curve'!$D$7=DataValidation!$A$3,Vols!$E6*(1-(SQRT(YEARFRAC($A$2,$A6,2))*(1*$B6))),IF('Forward Curve'!$D$7=DataValidation!$A$4,Vols!$D6*(1-(SQRT(YEARFRAC($A$2,$A6,2))*(1*$B6)))+0.03,IF('Forward Curve'!$D$7=DataValidation!$A$5,Vols!$G6*(1-(SQRT(YEARFRAC($A$2,$A6,2))*(1*$B6))),""))))</f>
        <v>-1.469033139367737E-5</v>
      </c>
      <c r="K6" s="7">
        <f>IF('Forward Curve'!$D$7=DataValidation!$A$2,Vols!$D6*(1+(SQRT(YEARFRAC($A$2,$A6,2))*(1*$B6))),IF('Forward Curve'!$D$7=DataValidation!$A$3,Vols!$E6*(1+(SQRT(YEARFRAC($A$2,$A6,2))*(1*$B6))),IF('Forward Curve'!$D$7=DataValidation!$A$4,Vols!$D6*(1+(SQRT(YEARFRAC($A$2,$A6,2))*(1*$B6)))+0.03,IF('Forward Curve'!$D$7=DataValidation!$A$5,Vols!$G6*(1+(SQRT(YEARFRAC($A$2,$A6,2))*(1*$B6))),""))))</f>
        <v>-3.8950966860632261E-4</v>
      </c>
      <c r="L6" s="7">
        <f>IF('Forward Curve'!$D$7=DataValidation!$A$2,Vols!$D6*(1+(SQRT(YEARFRAC($A$2,$A6,2))*(2*$B6))),IF('Forward Curve'!$D$7=DataValidation!$A$3,Vols!$E6*(1+(SQRT(YEARFRAC($A$2,$A6,2))*(2*$B6))),IF('Forward Curve'!$D$7=DataValidation!$A$4,Vols!$D6*(1+(SQRT(YEARFRAC($A$2,$A6,2))*(2*$B6)))+0.03,IF('Forward Curve'!$D$7=DataValidation!$A$5,Vols!$G6*(1+(SQRT(YEARFRAC($A$2,$A6,2))*(2*$B6))),""))))</f>
        <v>-5.7691933721264524E-4</v>
      </c>
      <c r="N6" s="46">
        <v>1.6250000000000001E-2</v>
      </c>
      <c r="O6" s="7">
        <f>IF('Forward Curve'!$D$7=DataValidation!$A$2,Vols!$N6,IF('Forward Curve'!$D$7=DataValidation!$A$3,Vols!$N6+(Vols!$E6-Vols!$D6),IF('Forward Curve'!$D$7=DataValidation!$A$4,Vols!$N6+(Vols!$F6-Vols!$D6),IF('Forward Curve'!$D$7=DataValidation!$A$5,Vols!$N6+(Vols!$G6-Vols!$D6)))))</f>
        <v>1.6250000000000001E-2</v>
      </c>
      <c r="P6" s="7">
        <f>IF('Forward Curve'!$D$7=DataValidation!$A$2,$D6+0.0025,IF('Forward Curve'!$D$7=DataValidation!$A$3,$E6+0.0025,IF('Forward Curve'!$D$7=DataValidation!$A$4,Vols!$F6+0.0025,IF('Forward Curve'!$D$7=DataValidation!$A$5,Vols!$G6+0.0025,""))))</f>
        <v>2.2979000000000003E-3</v>
      </c>
      <c r="Q6" s="7">
        <f>IF('Forward Curve'!$D$7=DataValidation!$A$2,$D6+0.005,IF('Forward Curve'!$D$7=DataValidation!$A$3,$E6+0.005,IF('Forward Curve'!$D$7=DataValidation!$A$4,Vols!$F6+0.005,IF('Forward Curve'!$D$7=DataValidation!$A$5,Vols!$G6+0.005,""))))</f>
        <v>4.7978999999999999E-3</v>
      </c>
      <c r="S6" s="51">
        <f>IF('Forward Curve'!$D$8=DataValidation!$B$2,Vols!$L6,IF('Forward Curve'!$D$8=DataValidation!$B$3,Vols!$K6,IF('Forward Curve'!$D$8=DataValidation!$B$4,Vols!$J6,IF('Forward Curve'!$D$8=DataValidation!$B$5,Vols!$I6,IF('Forward Curve'!$D$8=DataValidation!$B$7,$O6,IF('Forward Curve'!$D$8=DataValidation!$B$8,Vols!$P6,IF('Forward Curve'!$D$8=DataValidation!$B$9,Vols!$Q6,"ERROR")))))))</f>
        <v>-3.8950966860632261E-4</v>
      </c>
      <c r="V6" s="37"/>
      <c r="W6" s="37"/>
    </row>
    <row r="7" spans="1:23" x14ac:dyDescent="0.25">
      <c r="A7" s="5">
        <f>'Forward Curve'!$B18</f>
        <v>44073</v>
      </c>
      <c r="B7" s="6">
        <v>1.6325000000000001</v>
      </c>
      <c r="C7" s="7"/>
      <c r="D7" s="6">
        <v>-1.1131000000000001E-3</v>
      </c>
      <c r="E7" s="6">
        <v>3.4088E-3</v>
      </c>
      <c r="F7" s="43">
        <v>2.8622903717449445E-2</v>
      </c>
      <c r="G7" s="43">
        <v>5.8701290754317259E-4</v>
      </c>
      <c r="H7" s="8"/>
      <c r="I7" s="7">
        <f>IF('Forward Curve'!$D$7=DataValidation!$A$2,Vols!$D7*(1-(SQRT(YEARFRAC($A$2,$A7,2))*(2*$B7))),IF('Forward Curve'!$D$7=DataValidation!$A$3,Vols!$E7*(1-(SQRT(YEARFRAC($A$2,$A7,2))*(2*$B7))),IF('Forward Curve'!$D$7=DataValidation!$A$4,Vols!$D7*(1-(SQRT(YEARFRAC($A$2,$A7,2))*(2*$B7)))+0.03,IF('Forward Curve'!$D$7=DataValidation!$A$5,Vols!$G7*(1-(SQRT(YEARFRAC($A$2,$A7,2))*(2*$B7))),""))))</f>
        <v>1.2483997935800264E-3</v>
      </c>
      <c r="J7" s="7">
        <f>IF('Forward Curve'!$D$7=DataValidation!$A$2,Vols!$D7*(1-(SQRT(YEARFRAC($A$2,$A7,2))*(1*$B7))),IF('Forward Curve'!$D$7=DataValidation!$A$3,Vols!$E7*(1-(SQRT(YEARFRAC($A$2,$A7,2))*(1*$B7))),IF('Forward Curve'!$D$7=DataValidation!$A$4,Vols!$D7*(1-(SQRT(YEARFRAC($A$2,$A7,2))*(1*$B7)))+0.03,IF('Forward Curve'!$D$7=DataValidation!$A$5,Vols!$G7*(1-(SQRT(YEARFRAC($A$2,$A7,2))*(1*$B7))),""))))</f>
        <v>6.7649896790013129E-5</v>
      </c>
      <c r="K7" s="7">
        <f>IF('Forward Curve'!$D$7=DataValidation!$A$2,Vols!$D7*(1+(SQRT(YEARFRAC($A$2,$A7,2))*(1*$B7))),IF('Forward Curve'!$D$7=DataValidation!$A$3,Vols!$E7*(1+(SQRT(YEARFRAC($A$2,$A7,2))*(1*$B7))),IF('Forward Curve'!$D$7=DataValidation!$A$4,Vols!$D7*(1+(SQRT(YEARFRAC($A$2,$A7,2))*(1*$B7)))+0.03,IF('Forward Curve'!$D$7=DataValidation!$A$5,Vols!$G7*(1+(SQRT(YEARFRAC($A$2,$A7,2))*(1*$B7))),""))))</f>
        <v>-2.2938498967900135E-3</v>
      </c>
      <c r="L7" s="7">
        <f>IF('Forward Curve'!$D$7=DataValidation!$A$2,Vols!$D7*(1+(SQRT(YEARFRAC($A$2,$A7,2))*(2*$B7))),IF('Forward Curve'!$D$7=DataValidation!$A$3,Vols!$E7*(1+(SQRT(YEARFRAC($A$2,$A7,2))*(2*$B7))),IF('Forward Curve'!$D$7=DataValidation!$A$4,Vols!$D7*(1+(SQRT(YEARFRAC($A$2,$A7,2))*(2*$B7)))+0.03,IF('Forward Curve'!$D$7=DataValidation!$A$5,Vols!$G7*(1+(SQRT(YEARFRAC($A$2,$A7,2))*(2*$B7))),""))))</f>
        <v>-3.4745997935800264E-3</v>
      </c>
      <c r="N7" s="46">
        <v>1.6250000000000001E-2</v>
      </c>
      <c r="O7" s="7">
        <f>IF('Forward Curve'!$D$7=DataValidation!$A$2,Vols!$N7,IF('Forward Curve'!$D$7=DataValidation!$A$3,Vols!$N7+(Vols!$E7-Vols!$D7),IF('Forward Curve'!$D$7=DataValidation!$A$4,Vols!$N7+(Vols!$F7-Vols!$D7),IF('Forward Curve'!$D$7=DataValidation!$A$5,Vols!$N7+(Vols!$G7-Vols!$D7)))))</f>
        <v>1.6250000000000001E-2</v>
      </c>
      <c r="P7" s="7">
        <f>IF('Forward Curve'!$D$7=DataValidation!$A$2,$D7+0.0025,IF('Forward Curve'!$D$7=DataValidation!$A$3,$E7+0.0025,IF('Forward Curve'!$D$7=DataValidation!$A$4,Vols!$F7+0.0025,IF('Forward Curve'!$D$7=DataValidation!$A$5,Vols!$G7+0.0025,""))))</f>
        <v>1.3868999999999999E-3</v>
      </c>
      <c r="Q7" s="7">
        <f>IF('Forward Curve'!$D$7=DataValidation!$A$2,$D7+0.005,IF('Forward Curve'!$D$7=DataValidation!$A$3,$E7+0.005,IF('Forward Curve'!$D$7=DataValidation!$A$4,Vols!$F7+0.005,IF('Forward Curve'!$D$7=DataValidation!$A$5,Vols!$G7+0.005,""))))</f>
        <v>3.8869E-3</v>
      </c>
      <c r="S7" s="51">
        <f>IF('Forward Curve'!$D$8=DataValidation!$B$2,Vols!$L7,IF('Forward Curve'!$D$8=DataValidation!$B$3,Vols!$K7,IF('Forward Curve'!$D$8=DataValidation!$B$4,Vols!$J7,IF('Forward Curve'!$D$8=DataValidation!$B$5,Vols!$I7,IF('Forward Curve'!$D$8=DataValidation!$B$7,$O7,IF('Forward Curve'!$D$8=DataValidation!$B$8,Vols!$P7,IF('Forward Curve'!$D$8=DataValidation!$B$9,Vols!$Q7,"ERROR")))))))</f>
        <v>-2.2938498967900135E-3</v>
      </c>
      <c r="V7" s="37"/>
      <c r="W7" s="37"/>
    </row>
    <row r="8" spans="1:23" x14ac:dyDescent="0.25">
      <c r="A8" s="5">
        <f>'Forward Curve'!$B19</f>
        <v>44104</v>
      </c>
      <c r="B8" s="6">
        <v>0.81480000000000008</v>
      </c>
      <c r="C8" s="7"/>
      <c r="D8" s="6">
        <v>3.2764000000000001E-3</v>
      </c>
      <c r="E8" s="6">
        <v>3.6779E-3</v>
      </c>
      <c r="F8" s="43">
        <v>2.857957740710404E-2</v>
      </c>
      <c r="G8" s="43">
        <v>5.4944182142957487E-4</v>
      </c>
      <c r="H8" s="8"/>
      <c r="I8" s="7">
        <f>IF('Forward Curve'!$D$7=DataValidation!$A$2,Vols!$D8*(1-(SQRT(YEARFRAC($A$2,$A8,2))*(2*$B8))),IF('Forward Curve'!$D$7=DataValidation!$A$3,Vols!$E8*(1-(SQRT(YEARFRAC($A$2,$A8,2))*(2*$B8))),IF('Forward Curve'!$D$7=DataValidation!$A$4,Vols!$D8*(1-(SQRT(YEARFRAC($A$2,$A8,2))*(2*$B8)))+0.03,IF('Forward Curve'!$D$7=DataValidation!$A$5,Vols!$G8*(1-(SQRT(YEARFRAC($A$2,$A8,2))*(2*$B8))),""))))</f>
        <v>-5.3033134143836531E-4</v>
      </c>
      <c r="J8" s="7">
        <f>IF('Forward Curve'!$D$7=DataValidation!$A$2,Vols!$D8*(1-(SQRT(YEARFRAC($A$2,$A8,2))*(1*$B8))),IF('Forward Curve'!$D$7=DataValidation!$A$3,Vols!$E8*(1-(SQRT(YEARFRAC($A$2,$A8,2))*(1*$B8))),IF('Forward Curve'!$D$7=DataValidation!$A$4,Vols!$D8*(1-(SQRT(YEARFRAC($A$2,$A8,2))*(1*$B8)))+0.03,IF('Forward Curve'!$D$7=DataValidation!$A$5,Vols!$G8*(1-(SQRT(YEARFRAC($A$2,$A8,2))*(1*$B8))),""))))</f>
        <v>1.3730343292808174E-3</v>
      </c>
      <c r="K8" s="7">
        <f>IF('Forward Curve'!$D$7=DataValidation!$A$2,Vols!$D8*(1+(SQRT(YEARFRAC($A$2,$A8,2))*(1*$B8))),IF('Forward Curve'!$D$7=DataValidation!$A$3,Vols!$E8*(1+(SQRT(YEARFRAC($A$2,$A8,2))*(1*$B8))),IF('Forward Curve'!$D$7=DataValidation!$A$4,Vols!$D8*(1+(SQRT(YEARFRAC($A$2,$A8,2))*(1*$B8)))+0.03,IF('Forward Curve'!$D$7=DataValidation!$A$5,Vols!$G8*(1+(SQRT(YEARFRAC($A$2,$A8,2))*(1*$B8))),""))))</f>
        <v>5.1797656707191827E-3</v>
      </c>
      <c r="L8" s="7">
        <f>IF('Forward Curve'!$D$7=DataValidation!$A$2,Vols!$D8*(1+(SQRT(YEARFRAC($A$2,$A8,2))*(2*$B8))),IF('Forward Curve'!$D$7=DataValidation!$A$3,Vols!$E8*(1+(SQRT(YEARFRAC($A$2,$A8,2))*(2*$B8))),IF('Forward Curve'!$D$7=DataValidation!$A$4,Vols!$D8*(1+(SQRT(YEARFRAC($A$2,$A8,2))*(2*$B8)))+0.03,IF('Forward Curve'!$D$7=DataValidation!$A$5,Vols!$G8*(1+(SQRT(YEARFRAC($A$2,$A8,2))*(2*$B8))),""))))</f>
        <v>7.0831313414383649E-3</v>
      </c>
      <c r="N8" s="46">
        <v>1.6250000000000001E-2</v>
      </c>
      <c r="O8" s="7">
        <f>IF('Forward Curve'!$D$7=DataValidation!$A$2,Vols!$N8,IF('Forward Curve'!$D$7=DataValidation!$A$3,Vols!$N8+(Vols!$E8-Vols!$D8),IF('Forward Curve'!$D$7=DataValidation!$A$4,Vols!$N8+(Vols!$F8-Vols!$D8),IF('Forward Curve'!$D$7=DataValidation!$A$5,Vols!$N8+(Vols!$G8-Vols!$D8)))))</f>
        <v>1.6250000000000001E-2</v>
      </c>
      <c r="P8" s="7">
        <f>IF('Forward Curve'!$D$7=DataValidation!$A$2,$D8+0.0025,IF('Forward Curve'!$D$7=DataValidation!$A$3,$E8+0.0025,IF('Forward Curve'!$D$7=DataValidation!$A$4,Vols!$F8+0.0025,IF('Forward Curve'!$D$7=DataValidation!$A$5,Vols!$G8+0.0025,""))))</f>
        <v>5.7764000000000001E-3</v>
      </c>
      <c r="Q8" s="7">
        <f>IF('Forward Curve'!$D$7=DataValidation!$A$2,$D8+0.005,IF('Forward Curve'!$D$7=DataValidation!$A$3,$E8+0.005,IF('Forward Curve'!$D$7=DataValidation!$A$4,Vols!$F8+0.005,IF('Forward Curve'!$D$7=DataValidation!$A$5,Vols!$G8+0.005,""))))</f>
        <v>8.2763999999999997E-3</v>
      </c>
      <c r="S8" s="51">
        <f>IF('Forward Curve'!$D$8=DataValidation!$B$2,Vols!$L8,IF('Forward Curve'!$D$8=DataValidation!$B$3,Vols!$K8,IF('Forward Curve'!$D$8=DataValidation!$B$4,Vols!$J8,IF('Forward Curve'!$D$8=DataValidation!$B$5,Vols!$I8,IF('Forward Curve'!$D$8=DataValidation!$B$7,$O8,IF('Forward Curve'!$D$8=DataValidation!$B$8,Vols!$P8,IF('Forward Curve'!$D$8=DataValidation!$B$9,Vols!$Q8,"ERROR")))))))</f>
        <v>5.1797656707191827E-3</v>
      </c>
      <c r="V8" s="37"/>
      <c r="W8" s="37"/>
    </row>
    <row r="9" spans="1:23" x14ac:dyDescent="0.25">
      <c r="A9" s="5">
        <f>'Forward Curve'!$B20</f>
        <v>44134</v>
      </c>
      <c r="B9" s="6">
        <v>0.95250000000000001</v>
      </c>
      <c r="C9" s="7"/>
      <c r="D9" s="6">
        <v>2.0574999999999999E-3</v>
      </c>
      <c r="E9" s="6">
        <v>3.4788999999999996E-3</v>
      </c>
      <c r="F9" s="43">
        <v>3.0279071704849284E-2</v>
      </c>
      <c r="G9" s="43">
        <v>4.9826349118903268E-4</v>
      </c>
      <c r="H9" s="8"/>
      <c r="I9" s="7">
        <f>IF('Forward Curve'!$D$7=DataValidation!$A$2,Vols!$D9*(1-(SQRT(YEARFRAC($A$2,$A9,2))*(2*$B9))),IF('Forward Curve'!$D$7=DataValidation!$A$3,Vols!$E9*(1-(SQRT(YEARFRAC($A$2,$A9,2))*(2*$B9))),IF('Forward Curve'!$D$7=DataValidation!$A$4,Vols!$D9*(1-(SQRT(YEARFRAC($A$2,$A9,2))*(2*$B9)))+0.03,IF('Forward Curve'!$D$7=DataValidation!$A$5,Vols!$G9*(1-(SQRT(YEARFRAC($A$2,$A9,2))*(2*$B9))),""))))</f>
        <v>-9.5740321733460182E-4</v>
      </c>
      <c r="J9" s="7">
        <f>IF('Forward Curve'!$D$7=DataValidation!$A$2,Vols!$D9*(1-(SQRT(YEARFRAC($A$2,$A9,2))*(1*$B9))),IF('Forward Curve'!$D$7=DataValidation!$A$3,Vols!$E9*(1-(SQRT(YEARFRAC($A$2,$A9,2))*(1*$B9))),IF('Forward Curve'!$D$7=DataValidation!$A$4,Vols!$D9*(1-(SQRT(YEARFRAC($A$2,$A9,2))*(1*$B9)))+0.03,IF('Forward Curve'!$D$7=DataValidation!$A$5,Vols!$G9*(1-(SQRT(YEARFRAC($A$2,$A9,2))*(1*$B9))),""))))</f>
        <v>5.5004839133269902E-4</v>
      </c>
      <c r="K9" s="7">
        <f>IF('Forward Curve'!$D$7=DataValidation!$A$2,Vols!$D9*(1+(SQRT(YEARFRAC($A$2,$A9,2))*(1*$B9))),IF('Forward Curve'!$D$7=DataValidation!$A$3,Vols!$E9*(1+(SQRT(YEARFRAC($A$2,$A9,2))*(1*$B9))),IF('Forward Curve'!$D$7=DataValidation!$A$4,Vols!$D9*(1+(SQRT(YEARFRAC($A$2,$A9,2))*(1*$B9)))+0.03,IF('Forward Curve'!$D$7=DataValidation!$A$5,Vols!$G9*(1+(SQRT(YEARFRAC($A$2,$A9,2))*(1*$B9))),""))))</f>
        <v>3.5649516086673008E-3</v>
      </c>
      <c r="L9" s="7">
        <f>IF('Forward Curve'!$D$7=DataValidation!$A$2,Vols!$D9*(1+(SQRT(YEARFRAC($A$2,$A9,2))*(2*$B9))),IF('Forward Curve'!$D$7=DataValidation!$A$3,Vols!$E9*(1+(SQRT(YEARFRAC($A$2,$A9,2))*(2*$B9))),IF('Forward Curve'!$D$7=DataValidation!$A$4,Vols!$D9*(1+(SQRT(YEARFRAC($A$2,$A9,2))*(2*$B9)))+0.03,IF('Forward Curve'!$D$7=DataValidation!$A$5,Vols!$G9*(1+(SQRT(YEARFRAC($A$2,$A9,2))*(2*$B9))),""))))</f>
        <v>5.0724032173346022E-3</v>
      </c>
      <c r="N9" s="46">
        <v>1.6250000000000001E-2</v>
      </c>
      <c r="O9" s="7">
        <f>IF('Forward Curve'!$D$7=DataValidation!$A$2,Vols!$N9,IF('Forward Curve'!$D$7=DataValidation!$A$3,Vols!$N9+(Vols!$E9-Vols!$D9),IF('Forward Curve'!$D$7=DataValidation!$A$4,Vols!$N9+(Vols!$F9-Vols!$D9),IF('Forward Curve'!$D$7=DataValidation!$A$5,Vols!$N9+(Vols!$G9-Vols!$D9)))))</f>
        <v>1.6250000000000001E-2</v>
      </c>
      <c r="P9" s="7">
        <f>IF('Forward Curve'!$D$7=DataValidation!$A$2,$D9+0.0025,IF('Forward Curve'!$D$7=DataValidation!$A$3,$E9+0.0025,IF('Forward Curve'!$D$7=DataValidation!$A$4,Vols!$F9+0.0025,IF('Forward Curve'!$D$7=DataValidation!$A$5,Vols!$G9+0.0025,""))))</f>
        <v>4.5574999999999999E-3</v>
      </c>
      <c r="Q9" s="7">
        <f>IF('Forward Curve'!$D$7=DataValidation!$A$2,$D9+0.005,IF('Forward Curve'!$D$7=DataValidation!$A$3,$E9+0.005,IF('Forward Curve'!$D$7=DataValidation!$A$4,Vols!$F9+0.005,IF('Forward Curve'!$D$7=DataValidation!$A$5,Vols!$G9+0.005,""))))</f>
        <v>7.0574999999999995E-3</v>
      </c>
      <c r="S9" s="51">
        <f>IF('Forward Curve'!$D$8=DataValidation!$B$2,Vols!$L9,IF('Forward Curve'!$D$8=DataValidation!$B$3,Vols!$K9,IF('Forward Curve'!$D$8=DataValidation!$B$4,Vols!$J9,IF('Forward Curve'!$D$8=DataValidation!$B$5,Vols!$I9,IF('Forward Curve'!$D$8=DataValidation!$B$7,$O9,IF('Forward Curve'!$D$8=DataValidation!$B$8,Vols!$P9,IF('Forward Curve'!$D$8=DataValidation!$B$9,Vols!$Q9,"ERROR")))))))</f>
        <v>3.5649516086673008E-3</v>
      </c>
      <c r="W9" s="37"/>
    </row>
    <row r="10" spans="1:23" x14ac:dyDescent="0.25">
      <c r="A10" s="5">
        <f>'Forward Curve'!$B21</f>
        <v>44165</v>
      </c>
      <c r="B10" s="6">
        <v>0.91339999999999999</v>
      </c>
      <c r="C10" s="7"/>
      <c r="D10" s="6">
        <v>2.1318999999999999E-3</v>
      </c>
      <c r="E10" s="6">
        <v>3.5304999999999998E-3</v>
      </c>
      <c r="F10" s="43">
        <v>2.8898767510141376E-2</v>
      </c>
      <c r="G10" s="43">
        <v>4.6864966932559789E-4</v>
      </c>
      <c r="H10" s="8"/>
      <c r="I10" s="7">
        <f>IF('Forward Curve'!$D$7=DataValidation!$A$2,Vols!$D10*(1-(SQRT(YEARFRAC($A$2,$A10,2))*(2*$B10))),IF('Forward Curve'!$D$7=DataValidation!$A$3,Vols!$E10*(1-(SQRT(YEARFRAC($A$2,$A10,2))*(2*$B10))),IF('Forward Curve'!$D$7=DataValidation!$A$4,Vols!$D10*(1-(SQRT(YEARFRAC($A$2,$A10,2))*(2*$B10)))+0.03,IF('Forward Curve'!$D$7=DataValidation!$A$5,Vols!$G10*(1-(SQRT(YEARFRAC($A$2,$A10,2))*(2*$B10))),""))))</f>
        <v>-1.0743803639778058E-3</v>
      </c>
      <c r="J10" s="7">
        <f>IF('Forward Curve'!$D$7=DataValidation!$A$2,Vols!$D10*(1-(SQRT(YEARFRAC($A$2,$A10,2))*(1*$B10))),IF('Forward Curve'!$D$7=DataValidation!$A$3,Vols!$E10*(1-(SQRT(YEARFRAC($A$2,$A10,2))*(1*$B10))),IF('Forward Curve'!$D$7=DataValidation!$A$4,Vols!$D10*(1-(SQRT(YEARFRAC($A$2,$A10,2))*(1*$B10)))+0.03,IF('Forward Curve'!$D$7=DataValidation!$A$5,Vols!$G10*(1-(SQRT(YEARFRAC($A$2,$A10,2))*(1*$B10))),""))))</f>
        <v>5.2875981801109708E-4</v>
      </c>
      <c r="K10" s="7">
        <f>IF('Forward Curve'!$D$7=DataValidation!$A$2,Vols!$D10*(1+(SQRT(YEARFRAC($A$2,$A10,2))*(1*$B10))),IF('Forward Curve'!$D$7=DataValidation!$A$3,Vols!$E10*(1+(SQRT(YEARFRAC($A$2,$A10,2))*(1*$B10))),IF('Forward Curve'!$D$7=DataValidation!$A$4,Vols!$D10*(1+(SQRT(YEARFRAC($A$2,$A10,2))*(1*$B10)))+0.03,IF('Forward Curve'!$D$7=DataValidation!$A$5,Vols!$G10*(1+(SQRT(YEARFRAC($A$2,$A10,2))*(1*$B10))),""))))</f>
        <v>3.7350401819889025E-3</v>
      </c>
      <c r="L10" s="7">
        <f>IF('Forward Curve'!$D$7=DataValidation!$A$2,Vols!$D10*(1+(SQRT(YEARFRAC($A$2,$A10,2))*(2*$B10))),IF('Forward Curve'!$D$7=DataValidation!$A$3,Vols!$E10*(1+(SQRT(YEARFRAC($A$2,$A10,2))*(2*$B10))),IF('Forward Curve'!$D$7=DataValidation!$A$4,Vols!$D10*(1+(SQRT(YEARFRAC($A$2,$A10,2))*(2*$B10)))+0.03,IF('Forward Curve'!$D$7=DataValidation!$A$5,Vols!$G10*(1+(SQRT(YEARFRAC($A$2,$A10,2))*(2*$B10))),""))))</f>
        <v>5.338180363977805E-3</v>
      </c>
      <c r="N10" s="46">
        <v>1.6250000000000001E-2</v>
      </c>
      <c r="O10" s="7">
        <f>IF('Forward Curve'!$D$7=DataValidation!$A$2,Vols!$N10,IF('Forward Curve'!$D$7=DataValidation!$A$3,Vols!$N10+(Vols!$E10-Vols!$D10),IF('Forward Curve'!$D$7=DataValidation!$A$4,Vols!$N10+(Vols!$F10-Vols!$D10),IF('Forward Curve'!$D$7=DataValidation!$A$5,Vols!$N10+(Vols!$G10-Vols!$D10)))))</f>
        <v>1.6250000000000001E-2</v>
      </c>
      <c r="P10" s="7">
        <f>IF('Forward Curve'!$D$7=DataValidation!$A$2,$D10+0.0025,IF('Forward Curve'!$D$7=DataValidation!$A$3,$E10+0.0025,IF('Forward Curve'!$D$7=DataValidation!$A$4,Vols!$F10+0.0025,IF('Forward Curve'!$D$7=DataValidation!$A$5,Vols!$G10+0.0025,""))))</f>
        <v>4.6318999999999996E-3</v>
      </c>
      <c r="Q10" s="7">
        <f>IF('Forward Curve'!$D$7=DataValidation!$A$2,$D10+0.005,IF('Forward Curve'!$D$7=DataValidation!$A$3,$E10+0.005,IF('Forward Curve'!$D$7=DataValidation!$A$4,Vols!$F10+0.005,IF('Forward Curve'!$D$7=DataValidation!$A$5,Vols!$G10+0.005,""))))</f>
        <v>7.1319E-3</v>
      </c>
      <c r="S10" s="51">
        <f>IF('Forward Curve'!$D$8=DataValidation!$B$2,Vols!$L10,IF('Forward Curve'!$D$8=DataValidation!$B$3,Vols!$K10,IF('Forward Curve'!$D$8=DataValidation!$B$4,Vols!$J10,IF('Forward Curve'!$D$8=DataValidation!$B$5,Vols!$I10,IF('Forward Curve'!$D$8=DataValidation!$B$7,$O10,IF('Forward Curve'!$D$8=DataValidation!$B$8,Vols!$P10,IF('Forward Curve'!$D$8=DataValidation!$B$9,Vols!$Q10,"ERROR")))))))</f>
        <v>3.7350401819889025E-3</v>
      </c>
      <c r="V10" s="37"/>
      <c r="W10" s="37"/>
    </row>
    <row r="11" spans="1:23" x14ac:dyDescent="0.25">
      <c r="A11" s="5">
        <f>'Forward Curve'!$B22</f>
        <v>44195</v>
      </c>
      <c r="B11" s="6">
        <v>0.90739999999999998</v>
      </c>
      <c r="C11" s="7"/>
      <c r="D11" s="6">
        <v>2.4166999999999999E-3</v>
      </c>
      <c r="E11" s="6">
        <v>3.4911999999999999E-3</v>
      </c>
      <c r="F11" s="43">
        <v>2.9212624973451059E-2</v>
      </c>
      <c r="G11" s="43">
        <v>6.0433637387802925E-4</v>
      </c>
      <c r="H11" s="8"/>
      <c r="I11" s="7">
        <f>IF('Forward Curve'!$D$7=DataValidation!$A$2,Vols!$D11*(1-(SQRT(YEARFRAC($A$2,$A11,2))*(2*$B11))),IF('Forward Curve'!$D$7=DataValidation!$A$3,Vols!$E11*(1-(SQRT(YEARFRAC($A$2,$A11,2))*(2*$B11))),IF('Forward Curve'!$D$7=DataValidation!$A$4,Vols!$D11*(1-(SQRT(YEARFRAC($A$2,$A11,2))*(2*$B11)))+0.03,IF('Forward Curve'!$D$7=DataValidation!$A$5,Vols!$G11*(1-(SQRT(YEARFRAC($A$2,$A11,2))*(2*$B11))),""))))</f>
        <v>-1.4095693922721269E-3</v>
      </c>
      <c r="J11" s="7">
        <f>IF('Forward Curve'!$D$7=DataValidation!$A$2,Vols!$D11*(1-(SQRT(YEARFRAC($A$2,$A11,2))*(1*$B11))),IF('Forward Curve'!$D$7=DataValidation!$A$3,Vols!$E11*(1-(SQRT(YEARFRAC($A$2,$A11,2))*(1*$B11))),IF('Forward Curve'!$D$7=DataValidation!$A$4,Vols!$D11*(1-(SQRT(YEARFRAC($A$2,$A11,2))*(1*$B11)))+0.03,IF('Forward Curve'!$D$7=DataValidation!$A$5,Vols!$G11*(1-(SQRT(YEARFRAC($A$2,$A11,2))*(1*$B11))),""))))</f>
        <v>5.0356530386393649E-4</v>
      </c>
      <c r="K11" s="7">
        <f>IF('Forward Curve'!$D$7=DataValidation!$A$2,Vols!$D11*(1+(SQRT(YEARFRAC($A$2,$A11,2))*(1*$B11))),IF('Forward Curve'!$D$7=DataValidation!$A$3,Vols!$E11*(1+(SQRT(YEARFRAC($A$2,$A11,2))*(1*$B11))),IF('Forward Curve'!$D$7=DataValidation!$A$4,Vols!$D11*(1+(SQRT(YEARFRAC($A$2,$A11,2))*(1*$B11)))+0.03,IF('Forward Curve'!$D$7=DataValidation!$A$5,Vols!$G11*(1+(SQRT(YEARFRAC($A$2,$A11,2))*(1*$B11))),""))))</f>
        <v>4.3298346961360631E-3</v>
      </c>
      <c r="L11" s="7">
        <f>IF('Forward Curve'!$D$7=DataValidation!$A$2,Vols!$D11*(1+(SQRT(YEARFRAC($A$2,$A11,2))*(2*$B11))),IF('Forward Curve'!$D$7=DataValidation!$A$3,Vols!$E11*(1+(SQRT(YEARFRAC($A$2,$A11,2))*(2*$B11))),IF('Forward Curve'!$D$7=DataValidation!$A$4,Vols!$D11*(1+(SQRT(YEARFRAC($A$2,$A11,2))*(2*$B11)))+0.03,IF('Forward Curve'!$D$7=DataValidation!$A$5,Vols!$G11*(1+(SQRT(YEARFRAC($A$2,$A11,2))*(2*$B11))),""))))</f>
        <v>6.2429693922721272E-3</v>
      </c>
      <c r="N11" s="47">
        <v>1.6299999999999999E-2</v>
      </c>
      <c r="O11" s="7">
        <f>IF('Forward Curve'!$D$7=DataValidation!$A$2,Vols!$N11,IF('Forward Curve'!$D$7=DataValidation!$A$3,Vols!$N11+(Vols!$E11-Vols!$D11),IF('Forward Curve'!$D$7=DataValidation!$A$4,Vols!$N11+(Vols!$F11-Vols!$D11),IF('Forward Curve'!$D$7=DataValidation!$A$5,Vols!$N11+(Vols!$G11-Vols!$D11)))))</f>
        <v>1.6299999999999999E-2</v>
      </c>
      <c r="P11" s="7">
        <f>IF('Forward Curve'!$D$7=DataValidation!$A$2,$D11+0.0025,IF('Forward Curve'!$D$7=DataValidation!$A$3,$E11+0.0025,IF('Forward Curve'!$D$7=DataValidation!$A$4,Vols!$F11+0.0025,IF('Forward Curve'!$D$7=DataValidation!$A$5,Vols!$G11+0.0025,""))))</f>
        <v>4.9166999999999995E-3</v>
      </c>
      <c r="Q11" s="7">
        <f>IF('Forward Curve'!$D$7=DataValidation!$A$2,$D11+0.005,IF('Forward Curve'!$D$7=DataValidation!$A$3,$E11+0.005,IF('Forward Curve'!$D$7=DataValidation!$A$4,Vols!$F11+0.005,IF('Forward Curve'!$D$7=DataValidation!$A$5,Vols!$G11+0.005,""))))</f>
        <v>7.4167E-3</v>
      </c>
      <c r="S11" s="51">
        <f>IF('Forward Curve'!$D$8=DataValidation!$B$2,Vols!$L11,IF('Forward Curve'!$D$8=DataValidation!$B$3,Vols!$K11,IF('Forward Curve'!$D$8=DataValidation!$B$4,Vols!$J11,IF('Forward Curve'!$D$8=DataValidation!$B$5,Vols!$I11,IF('Forward Curve'!$D$8=DataValidation!$B$7,$O11,IF('Forward Curve'!$D$8=DataValidation!$B$8,Vols!$P11,IF('Forward Curve'!$D$8=DataValidation!$B$9,Vols!$Q11,"ERROR")))))))</f>
        <v>4.3298346961360631E-3</v>
      </c>
      <c r="V11" s="37"/>
      <c r="W11" s="37"/>
    </row>
    <row r="12" spans="1:23" x14ac:dyDescent="0.25">
      <c r="A12" s="5">
        <f>'Forward Curve'!$B23</f>
        <v>44226</v>
      </c>
      <c r="B12" s="6">
        <v>1.1137999999999999</v>
      </c>
      <c r="C12" s="7"/>
      <c r="D12" s="6">
        <v>1.7005999999999998E-3</v>
      </c>
      <c r="E12" s="6">
        <v>3.2932E-3</v>
      </c>
      <c r="F12" s="43">
        <v>2.969080335661646E-2</v>
      </c>
      <c r="G12" s="43">
        <v>7.5616004129625783E-4</v>
      </c>
      <c r="H12" s="8"/>
      <c r="I12" s="7">
        <f>IF('Forward Curve'!$D$7=DataValidation!$A$2,Vols!$D12*(1-(SQRT(YEARFRAC($A$2,$A12,2))*(2*$B12))),IF('Forward Curve'!$D$7=DataValidation!$A$3,Vols!$E12*(1-(SQRT(YEARFRAC($A$2,$A12,2))*(2*$B12))),IF('Forward Curve'!$D$7=DataValidation!$A$4,Vols!$D12*(1-(SQRT(YEARFRAC($A$2,$A12,2))*(2*$B12)))+0.03,IF('Forward Curve'!$D$7=DataValidation!$A$5,Vols!$G12*(1-(SQRT(YEARFRAC($A$2,$A12,2))*(2*$B12))),""))))</f>
        <v>-1.7862884442439923E-3</v>
      </c>
      <c r="J12" s="7">
        <f>IF('Forward Curve'!$D$7=DataValidation!$A$2,Vols!$D12*(1-(SQRT(YEARFRAC($A$2,$A12,2))*(1*$B12))),IF('Forward Curve'!$D$7=DataValidation!$A$3,Vols!$E12*(1-(SQRT(YEARFRAC($A$2,$A12,2))*(1*$B12))),IF('Forward Curve'!$D$7=DataValidation!$A$4,Vols!$D12*(1-(SQRT(YEARFRAC($A$2,$A12,2))*(1*$B12)))+0.03,IF('Forward Curve'!$D$7=DataValidation!$A$5,Vols!$G12*(1-(SQRT(YEARFRAC($A$2,$A12,2))*(1*$B12))),""))))</f>
        <v>-4.2844222121996196E-5</v>
      </c>
      <c r="K12" s="7">
        <f>IF('Forward Curve'!$D$7=DataValidation!$A$2,Vols!$D12*(1+(SQRT(YEARFRAC($A$2,$A12,2))*(1*$B12))),IF('Forward Curve'!$D$7=DataValidation!$A$3,Vols!$E12*(1+(SQRT(YEARFRAC($A$2,$A12,2))*(1*$B12))),IF('Forward Curve'!$D$7=DataValidation!$A$4,Vols!$D12*(1+(SQRT(YEARFRAC($A$2,$A12,2))*(1*$B12)))+0.03,IF('Forward Curve'!$D$7=DataValidation!$A$5,Vols!$G12*(1+(SQRT(YEARFRAC($A$2,$A12,2))*(1*$B12))),""))))</f>
        <v>3.444044222121996E-3</v>
      </c>
      <c r="L12" s="7">
        <f>IF('Forward Curve'!$D$7=DataValidation!$A$2,Vols!$D12*(1+(SQRT(YEARFRAC($A$2,$A12,2))*(2*$B12))),IF('Forward Curve'!$D$7=DataValidation!$A$3,Vols!$E12*(1+(SQRT(YEARFRAC($A$2,$A12,2))*(2*$B12))),IF('Forward Curve'!$D$7=DataValidation!$A$4,Vols!$D12*(1+(SQRT(YEARFRAC($A$2,$A12,2))*(2*$B12)))+0.03,IF('Forward Curve'!$D$7=DataValidation!$A$5,Vols!$G12*(1+(SQRT(YEARFRAC($A$2,$A12,2))*(2*$B12))),""))))</f>
        <v>5.1874884442439919E-3</v>
      </c>
      <c r="N12" s="46">
        <f>N11+(($N$23-$N$11)/12)</f>
        <v>1.6504166666666667E-2</v>
      </c>
      <c r="O12" s="7">
        <f>IF('Forward Curve'!$D$7=DataValidation!$A$2,Vols!$N12,IF('Forward Curve'!$D$7=DataValidation!$A$3,Vols!$N12+(Vols!$E12-Vols!$D12),IF('Forward Curve'!$D$7=DataValidation!$A$4,Vols!$N12+(Vols!$F12-Vols!$D12),IF('Forward Curve'!$D$7=DataValidation!$A$5,Vols!$N12+(Vols!$G12-Vols!$D12)))))</f>
        <v>1.6504166666666667E-2</v>
      </c>
      <c r="P12" s="7">
        <f>IF('Forward Curve'!$D$7=DataValidation!$A$2,$D12+0.0025,IF('Forward Curve'!$D$7=DataValidation!$A$3,$E12+0.0025,IF('Forward Curve'!$D$7=DataValidation!$A$4,Vols!$F12+0.0025,IF('Forward Curve'!$D$7=DataValidation!$A$5,Vols!$G12+0.0025,""))))</f>
        <v>4.2005999999999996E-3</v>
      </c>
      <c r="Q12" s="7">
        <f>IF('Forward Curve'!$D$7=DataValidation!$A$2,$D12+0.005,IF('Forward Curve'!$D$7=DataValidation!$A$3,$E12+0.005,IF('Forward Curve'!$D$7=DataValidation!$A$4,Vols!$F12+0.005,IF('Forward Curve'!$D$7=DataValidation!$A$5,Vols!$G12+0.005,""))))</f>
        <v>6.7006000000000001E-3</v>
      </c>
      <c r="S12" s="51">
        <f>IF('Forward Curve'!$D$8=DataValidation!$B$2,Vols!$L12,IF('Forward Curve'!$D$8=DataValidation!$B$3,Vols!$K12,IF('Forward Curve'!$D$8=DataValidation!$B$4,Vols!$J12,IF('Forward Curve'!$D$8=DataValidation!$B$5,Vols!$I12,IF('Forward Curve'!$D$8=DataValidation!$B$7,$O12,IF('Forward Curve'!$D$8=DataValidation!$B$8,Vols!$P12,IF('Forward Curve'!$D$8=DataValidation!$B$9,Vols!$Q12,"ERROR")))))))</f>
        <v>3.444044222121996E-3</v>
      </c>
      <c r="V12" s="37"/>
      <c r="W12" s="37"/>
    </row>
    <row r="13" spans="1:23" x14ac:dyDescent="0.25">
      <c r="A13" s="5">
        <f>'Forward Curve'!$B24</f>
        <v>44255</v>
      </c>
      <c r="B13" s="6">
        <v>1.2531000000000001</v>
      </c>
      <c r="C13" s="7"/>
      <c r="D13" s="6">
        <v>1.4697E-3</v>
      </c>
      <c r="E13" s="6">
        <v>3.1698E-3</v>
      </c>
      <c r="F13" s="43">
        <v>2.9052158389583242E-2</v>
      </c>
      <c r="G13" s="43">
        <v>7.8909760335405768E-4</v>
      </c>
      <c r="H13" s="8"/>
      <c r="I13" s="7">
        <f>IF('Forward Curve'!$D$7=DataValidation!$A$2,Vols!$D13*(1-(SQRT(YEARFRAC($A$2,$A13,2))*(2*$B13))),IF('Forward Curve'!$D$7=DataValidation!$A$3,Vols!$E13*(1-(SQRT(YEARFRAC($A$2,$A13,2))*(2*$B13))),IF('Forward Curve'!$D$7=DataValidation!$A$4,Vols!$D13*(1-(SQRT(YEARFRAC($A$2,$A13,2))*(2*$B13)))+0.03,IF('Forward Curve'!$D$7=DataValidation!$A$5,Vols!$G13*(1-(SQRT(YEARFRAC($A$2,$A13,2))*(2*$B13))),""))))</f>
        <v>-2.0781594182363908E-3</v>
      </c>
      <c r="J13" s="7">
        <f>IF('Forward Curve'!$D$7=DataValidation!$A$2,Vols!$D13*(1-(SQRT(YEARFRAC($A$2,$A13,2))*(1*$B13))),IF('Forward Curve'!$D$7=DataValidation!$A$3,Vols!$E13*(1-(SQRT(YEARFRAC($A$2,$A13,2))*(1*$B13))),IF('Forward Curve'!$D$7=DataValidation!$A$4,Vols!$D13*(1-(SQRT(YEARFRAC($A$2,$A13,2))*(1*$B13)))+0.03,IF('Forward Curve'!$D$7=DataValidation!$A$5,Vols!$G13*(1-(SQRT(YEARFRAC($A$2,$A13,2))*(1*$B13))),""))))</f>
        <v>-3.0422970911819531E-4</v>
      </c>
      <c r="K13" s="7">
        <f>IF('Forward Curve'!$D$7=DataValidation!$A$2,Vols!$D13*(1+(SQRT(YEARFRAC($A$2,$A13,2))*(1*$B13))),IF('Forward Curve'!$D$7=DataValidation!$A$3,Vols!$E13*(1+(SQRT(YEARFRAC($A$2,$A13,2))*(1*$B13))),IF('Forward Curve'!$D$7=DataValidation!$A$4,Vols!$D13*(1+(SQRT(YEARFRAC($A$2,$A13,2))*(1*$B13)))+0.03,IF('Forward Curve'!$D$7=DataValidation!$A$5,Vols!$G13*(1+(SQRT(YEARFRAC($A$2,$A13,2))*(1*$B13))),""))))</f>
        <v>3.2436297091181956E-3</v>
      </c>
      <c r="L13" s="7">
        <f>IF('Forward Curve'!$D$7=DataValidation!$A$2,Vols!$D13*(1+(SQRT(YEARFRAC($A$2,$A13,2))*(2*$B13))),IF('Forward Curve'!$D$7=DataValidation!$A$3,Vols!$E13*(1+(SQRT(YEARFRAC($A$2,$A13,2))*(2*$B13))),IF('Forward Curve'!$D$7=DataValidation!$A$4,Vols!$D13*(1+(SQRT(YEARFRAC($A$2,$A13,2))*(2*$B13)))+0.03,IF('Forward Curve'!$D$7=DataValidation!$A$5,Vols!$G13*(1+(SQRT(YEARFRAC($A$2,$A13,2))*(2*$B13))),""))))</f>
        <v>5.0175594182363904E-3</v>
      </c>
      <c r="N13" s="46">
        <f t="shared" ref="N13:N22" si="0">N12+(($N$23-$N$11)/12)</f>
        <v>1.6708333333333332E-2</v>
      </c>
      <c r="O13" s="7">
        <f>IF('Forward Curve'!$D$7=DataValidation!$A$2,Vols!$N13,IF('Forward Curve'!$D$7=DataValidation!$A$3,Vols!$N13+(Vols!$E13-Vols!$D13),IF('Forward Curve'!$D$7=DataValidation!$A$4,Vols!$N13+(Vols!$F13-Vols!$D13),IF('Forward Curve'!$D$7=DataValidation!$A$5,Vols!$N13+(Vols!$G13-Vols!$D13)))))</f>
        <v>1.6708333333333332E-2</v>
      </c>
      <c r="P13" s="7">
        <f>IF('Forward Curve'!$D$7=DataValidation!$A$2,$D13+0.0025,IF('Forward Curve'!$D$7=DataValidation!$A$3,$E13+0.0025,IF('Forward Curve'!$D$7=DataValidation!$A$4,Vols!$F13+0.0025,IF('Forward Curve'!$D$7=DataValidation!$A$5,Vols!$G13+0.0025,""))))</f>
        <v>3.9696999999999996E-3</v>
      </c>
      <c r="Q13" s="7">
        <f>IF('Forward Curve'!$D$7=DataValidation!$A$2,$D13+0.005,IF('Forward Curve'!$D$7=DataValidation!$A$3,$E13+0.005,IF('Forward Curve'!$D$7=DataValidation!$A$4,Vols!$F13+0.005,IF('Forward Curve'!$D$7=DataValidation!$A$5,Vols!$G13+0.005,""))))</f>
        <v>6.4697000000000001E-3</v>
      </c>
      <c r="S13" s="51">
        <f>IF('Forward Curve'!$D$8=DataValidation!$B$2,Vols!$L13,IF('Forward Curve'!$D$8=DataValidation!$B$3,Vols!$K13,IF('Forward Curve'!$D$8=DataValidation!$B$4,Vols!$J13,IF('Forward Curve'!$D$8=DataValidation!$B$5,Vols!$I13,IF('Forward Curve'!$D$8=DataValidation!$B$7,$O13,IF('Forward Curve'!$D$8=DataValidation!$B$8,Vols!$P13,IF('Forward Curve'!$D$8=DataValidation!$B$9,Vols!$Q13,"ERROR")))))))</f>
        <v>3.2436297091181956E-3</v>
      </c>
      <c r="V13" s="37"/>
      <c r="W13" s="37"/>
    </row>
    <row r="14" spans="1:23" x14ac:dyDescent="0.25">
      <c r="A14" s="5">
        <f>'Forward Curve'!$B25</f>
        <v>44283</v>
      </c>
      <c r="B14" s="6">
        <v>1.1987999999999999</v>
      </c>
      <c r="C14" s="7"/>
      <c r="D14" s="6">
        <v>2.5330000000000001E-3</v>
      </c>
      <c r="E14" s="6">
        <v>3.0707E-3</v>
      </c>
      <c r="F14" s="43">
        <v>2.898680513665013E-2</v>
      </c>
      <c r="G14" s="43">
        <v>8.5406185809995755E-4</v>
      </c>
      <c r="H14" s="8"/>
      <c r="I14" s="7">
        <f>IF('Forward Curve'!$D$7=DataValidation!$A$2,Vols!$D14*(1-(SQRT(YEARFRAC($A$2,$A14,2))*(2*$B14))),IF('Forward Curve'!$D$7=DataValidation!$A$3,Vols!$E14*(1-(SQRT(YEARFRAC($A$2,$A14,2))*(2*$B14))),IF('Forward Curve'!$D$7=DataValidation!$A$4,Vols!$D14*(1-(SQRT(YEARFRAC($A$2,$A14,2))*(2*$B14)))+0.03,IF('Forward Curve'!$D$7=DataValidation!$A$5,Vols!$G14*(1-(SQRT(YEARFRAC($A$2,$A14,2))*(2*$B14))),""))))</f>
        <v>-3.5569672146089164E-3</v>
      </c>
      <c r="J14" s="7">
        <f>IF('Forward Curve'!$D$7=DataValidation!$A$2,Vols!$D14*(1-(SQRT(YEARFRAC($A$2,$A14,2))*(1*$B14))),IF('Forward Curve'!$D$7=DataValidation!$A$3,Vols!$E14*(1-(SQRT(YEARFRAC($A$2,$A14,2))*(1*$B14))),IF('Forward Curve'!$D$7=DataValidation!$A$4,Vols!$D14*(1-(SQRT(YEARFRAC($A$2,$A14,2))*(1*$B14)))+0.03,IF('Forward Curve'!$D$7=DataValidation!$A$5,Vols!$G14*(1-(SQRT(YEARFRAC($A$2,$A14,2))*(1*$B14))),""))))</f>
        <v>-5.1198360730445806E-4</v>
      </c>
      <c r="K14" s="7">
        <f>IF('Forward Curve'!$D$7=DataValidation!$A$2,Vols!$D14*(1+(SQRT(YEARFRAC($A$2,$A14,2))*(1*$B14))),IF('Forward Curve'!$D$7=DataValidation!$A$3,Vols!$E14*(1+(SQRT(YEARFRAC($A$2,$A14,2))*(1*$B14))),IF('Forward Curve'!$D$7=DataValidation!$A$4,Vols!$D14*(1+(SQRT(YEARFRAC($A$2,$A14,2))*(1*$B14)))+0.03,IF('Forward Curve'!$D$7=DataValidation!$A$5,Vols!$G14*(1+(SQRT(YEARFRAC($A$2,$A14,2))*(1*$B14))),""))))</f>
        <v>5.5779836073044584E-3</v>
      </c>
      <c r="L14" s="7">
        <f>IF('Forward Curve'!$D$7=DataValidation!$A$2,Vols!$D14*(1+(SQRT(YEARFRAC($A$2,$A14,2))*(2*$B14))),IF('Forward Curve'!$D$7=DataValidation!$A$3,Vols!$E14*(1+(SQRT(YEARFRAC($A$2,$A14,2))*(2*$B14))),IF('Forward Curve'!$D$7=DataValidation!$A$4,Vols!$D14*(1+(SQRT(YEARFRAC($A$2,$A14,2))*(2*$B14)))+0.03,IF('Forward Curve'!$D$7=DataValidation!$A$5,Vols!$G14*(1+(SQRT(YEARFRAC($A$2,$A14,2))*(2*$B14))),""))))</f>
        <v>8.6229672146089162E-3</v>
      </c>
      <c r="N14" s="46">
        <f t="shared" si="0"/>
        <v>1.6912499999999997E-2</v>
      </c>
      <c r="O14" s="7">
        <f>IF('Forward Curve'!$D$7=DataValidation!$A$2,Vols!$N14,IF('Forward Curve'!$D$7=DataValidation!$A$3,Vols!$N14+(Vols!$E14-Vols!$D14),IF('Forward Curve'!$D$7=DataValidation!$A$4,Vols!$N14+(Vols!$F14-Vols!$D14),IF('Forward Curve'!$D$7=DataValidation!$A$5,Vols!$N14+(Vols!$G14-Vols!$D14)))))</f>
        <v>1.6912499999999997E-2</v>
      </c>
      <c r="P14" s="7">
        <f>IF('Forward Curve'!$D$7=DataValidation!$A$2,$D14+0.0025,IF('Forward Curve'!$D$7=DataValidation!$A$3,$E14+0.0025,IF('Forward Curve'!$D$7=DataValidation!$A$4,Vols!$F14+0.0025,IF('Forward Curve'!$D$7=DataValidation!$A$5,Vols!$G14+0.0025,""))))</f>
        <v>5.0330000000000001E-3</v>
      </c>
      <c r="Q14" s="7">
        <f>IF('Forward Curve'!$D$7=DataValidation!$A$2,$D14+0.005,IF('Forward Curve'!$D$7=DataValidation!$A$3,$E14+0.005,IF('Forward Curve'!$D$7=DataValidation!$A$4,Vols!$F14+0.005,IF('Forward Curve'!$D$7=DataValidation!$A$5,Vols!$G14+0.005,""))))</f>
        <v>7.5329999999999998E-3</v>
      </c>
      <c r="S14" s="51">
        <f>IF('Forward Curve'!$D$8=DataValidation!$B$2,Vols!$L14,IF('Forward Curve'!$D$8=DataValidation!$B$3,Vols!$K14,IF('Forward Curve'!$D$8=DataValidation!$B$4,Vols!$J14,IF('Forward Curve'!$D$8=DataValidation!$B$5,Vols!$I14,IF('Forward Curve'!$D$8=DataValidation!$B$7,$O14,IF('Forward Curve'!$D$8=DataValidation!$B$8,Vols!$P14,IF('Forward Curve'!$D$8=DataValidation!$B$9,Vols!$Q14,"ERROR")))))))</f>
        <v>5.5779836073044584E-3</v>
      </c>
      <c r="V14" s="37"/>
      <c r="W14" s="37"/>
    </row>
    <row r="15" spans="1:23" x14ac:dyDescent="0.25">
      <c r="A15" s="5">
        <f>'Forward Curve'!$B26</f>
        <v>44314</v>
      </c>
      <c r="B15" s="6">
        <v>1.2692000000000001</v>
      </c>
      <c r="C15" s="7"/>
      <c r="D15" s="6">
        <v>2.2799999999999999E-3</v>
      </c>
      <c r="E15" s="6">
        <v>3.0351000000000002E-3</v>
      </c>
      <c r="F15" s="43">
        <v>3.2053565427854612E-2</v>
      </c>
      <c r="G15" s="43">
        <v>9.3206406612205751E-4</v>
      </c>
      <c r="H15" s="8"/>
      <c r="I15" s="7">
        <f>IF('Forward Curve'!$D$7=DataValidation!$A$2,Vols!$D15*(1-(SQRT(YEARFRAC($A$2,$A15,2))*(2*$B15))),IF('Forward Curve'!$D$7=DataValidation!$A$3,Vols!$E15*(1-(SQRT(YEARFRAC($A$2,$A15,2))*(2*$B15))),IF('Forward Curve'!$D$7=DataValidation!$A$4,Vols!$D15*(1-(SQRT(YEARFRAC($A$2,$A15,2))*(2*$B15)))+0.03,IF('Forward Curve'!$D$7=DataValidation!$A$5,Vols!$G15*(1-(SQRT(YEARFRAC($A$2,$A15,2))*(2*$B15))),""))))</f>
        <v>-3.766999474949143E-3</v>
      </c>
      <c r="J15" s="7">
        <f>IF('Forward Curve'!$D$7=DataValidation!$A$2,Vols!$D15*(1-(SQRT(YEARFRAC($A$2,$A15,2))*(1*$B15))),IF('Forward Curve'!$D$7=DataValidation!$A$3,Vols!$E15*(1-(SQRT(YEARFRAC($A$2,$A15,2))*(1*$B15))),IF('Forward Curve'!$D$7=DataValidation!$A$4,Vols!$D15*(1-(SQRT(YEARFRAC($A$2,$A15,2))*(1*$B15)))+0.03,IF('Forward Curve'!$D$7=DataValidation!$A$5,Vols!$G15*(1-(SQRT(YEARFRAC($A$2,$A15,2))*(1*$B15))),""))))</f>
        <v>-7.4349973747457143E-4</v>
      </c>
      <c r="K15" s="7">
        <f>IF('Forward Curve'!$D$7=DataValidation!$A$2,Vols!$D15*(1+(SQRT(YEARFRAC($A$2,$A15,2))*(1*$B15))),IF('Forward Curve'!$D$7=DataValidation!$A$3,Vols!$E15*(1+(SQRT(YEARFRAC($A$2,$A15,2))*(1*$B15))),IF('Forward Curve'!$D$7=DataValidation!$A$4,Vols!$D15*(1+(SQRT(YEARFRAC($A$2,$A15,2))*(1*$B15)))+0.03,IF('Forward Curve'!$D$7=DataValidation!$A$5,Vols!$G15*(1+(SQRT(YEARFRAC($A$2,$A15,2))*(1*$B15))),""))))</f>
        <v>5.3034997374745716E-3</v>
      </c>
      <c r="L15" s="7">
        <f>IF('Forward Curve'!$D$7=DataValidation!$A$2,Vols!$D15*(1+(SQRT(YEARFRAC($A$2,$A15,2))*(2*$B15))),IF('Forward Curve'!$D$7=DataValidation!$A$3,Vols!$E15*(1+(SQRT(YEARFRAC($A$2,$A15,2))*(2*$B15))),IF('Forward Curve'!$D$7=DataValidation!$A$4,Vols!$D15*(1+(SQRT(YEARFRAC($A$2,$A15,2))*(2*$B15)))+0.03,IF('Forward Curve'!$D$7=DataValidation!$A$5,Vols!$G15*(1+(SQRT(YEARFRAC($A$2,$A15,2))*(2*$B15))),""))))</f>
        <v>8.3269994749491424E-3</v>
      </c>
      <c r="N15" s="46">
        <f t="shared" si="0"/>
        <v>1.7116666666666662E-2</v>
      </c>
      <c r="O15" s="7">
        <f>IF('Forward Curve'!$D$7=DataValidation!$A$2,Vols!$N15,IF('Forward Curve'!$D$7=DataValidation!$A$3,Vols!$N15+(Vols!$E15-Vols!$D15),IF('Forward Curve'!$D$7=DataValidation!$A$4,Vols!$N15+(Vols!$F15-Vols!$D15),IF('Forward Curve'!$D$7=DataValidation!$A$5,Vols!$N15+(Vols!$G15-Vols!$D15)))))</f>
        <v>1.7116666666666662E-2</v>
      </c>
      <c r="P15" s="7">
        <f>IF('Forward Curve'!$D$7=DataValidation!$A$2,$D15+0.0025,IF('Forward Curve'!$D$7=DataValidation!$A$3,$E15+0.0025,IF('Forward Curve'!$D$7=DataValidation!$A$4,Vols!$F15+0.0025,IF('Forward Curve'!$D$7=DataValidation!$A$5,Vols!$G15+0.0025,""))))</f>
        <v>4.7799999999999995E-3</v>
      </c>
      <c r="Q15" s="7">
        <f>IF('Forward Curve'!$D$7=DataValidation!$A$2,$D15+0.005,IF('Forward Curve'!$D$7=DataValidation!$A$3,$E15+0.005,IF('Forward Curve'!$D$7=DataValidation!$A$4,Vols!$F15+0.005,IF('Forward Curve'!$D$7=DataValidation!$A$5,Vols!$G15+0.005,""))))</f>
        <v>7.28E-3</v>
      </c>
      <c r="S15" s="51">
        <f>IF('Forward Curve'!$D$8=DataValidation!$B$2,Vols!$L15,IF('Forward Curve'!$D$8=DataValidation!$B$3,Vols!$K15,IF('Forward Curve'!$D$8=DataValidation!$B$4,Vols!$J15,IF('Forward Curve'!$D$8=DataValidation!$B$5,Vols!$I15,IF('Forward Curve'!$D$8=DataValidation!$B$7,$O15,IF('Forward Curve'!$D$8=DataValidation!$B$8,Vols!$P15,IF('Forward Curve'!$D$8=DataValidation!$B$9,Vols!$Q15,"ERROR")))))))</f>
        <v>5.3034997374745716E-3</v>
      </c>
      <c r="V15" s="37"/>
      <c r="W15" s="37"/>
    </row>
    <row r="16" spans="1:23" x14ac:dyDescent="0.25">
      <c r="A16" s="5">
        <f>'Forward Curve'!$B27</f>
        <v>44344</v>
      </c>
      <c r="B16" s="6">
        <v>1.2488999999999999</v>
      </c>
      <c r="C16" s="7"/>
      <c r="D16" s="6">
        <v>2.2805E-3</v>
      </c>
      <c r="E16" s="6">
        <v>3.0377999999999998E-3</v>
      </c>
      <c r="F16" s="43">
        <v>3.2087591793399692E-2</v>
      </c>
      <c r="G16" s="43">
        <v>9.7860947101275578E-4</v>
      </c>
      <c r="H16" s="8"/>
      <c r="I16" s="7">
        <f>IF('Forward Curve'!$D$7=DataValidation!$A$2,Vols!$D16*(1-(SQRT(YEARFRAC($A$2,$A16,2))*(2*$B16))),IF('Forward Curve'!$D$7=DataValidation!$A$3,Vols!$E16*(1-(SQRT(YEARFRAC($A$2,$A16,2))*(2*$B16))),IF('Forward Curve'!$D$7=DataValidation!$A$4,Vols!$D16*(1-(SQRT(YEARFRAC($A$2,$A16,2))*(2*$B16)))+0.03,IF('Forward Curve'!$D$7=DataValidation!$A$5,Vols!$G16*(1-(SQRT(YEARFRAC($A$2,$A16,2))*(2*$B16))),""))))</f>
        <v>-3.8940693266797826E-3</v>
      </c>
      <c r="J16" s="7">
        <f>IF('Forward Curve'!$D$7=DataValidation!$A$2,Vols!$D16*(1-(SQRT(YEARFRAC($A$2,$A16,2))*(1*$B16))),IF('Forward Curve'!$D$7=DataValidation!$A$3,Vols!$E16*(1-(SQRT(YEARFRAC($A$2,$A16,2))*(1*$B16))),IF('Forward Curve'!$D$7=DataValidation!$A$4,Vols!$D16*(1-(SQRT(YEARFRAC($A$2,$A16,2))*(1*$B16)))+0.03,IF('Forward Curve'!$D$7=DataValidation!$A$5,Vols!$G16*(1-(SQRT(YEARFRAC($A$2,$A16,2))*(1*$B16))),""))))</f>
        <v>-8.0678466333989132E-4</v>
      </c>
      <c r="K16" s="7">
        <f>IF('Forward Curve'!$D$7=DataValidation!$A$2,Vols!$D16*(1+(SQRT(YEARFRAC($A$2,$A16,2))*(1*$B16))),IF('Forward Curve'!$D$7=DataValidation!$A$3,Vols!$E16*(1+(SQRT(YEARFRAC($A$2,$A16,2))*(1*$B16))),IF('Forward Curve'!$D$7=DataValidation!$A$4,Vols!$D16*(1+(SQRT(YEARFRAC($A$2,$A16,2))*(1*$B16)))+0.03,IF('Forward Curve'!$D$7=DataValidation!$A$5,Vols!$G16*(1+(SQRT(YEARFRAC($A$2,$A16,2))*(1*$B16))),""))))</f>
        <v>5.3677846633398913E-3</v>
      </c>
      <c r="L16" s="7">
        <f>IF('Forward Curve'!$D$7=DataValidation!$A$2,Vols!$D16*(1+(SQRT(YEARFRAC($A$2,$A16,2))*(2*$B16))),IF('Forward Curve'!$D$7=DataValidation!$A$3,Vols!$E16*(1+(SQRT(YEARFRAC($A$2,$A16,2))*(2*$B16))),IF('Forward Curve'!$D$7=DataValidation!$A$4,Vols!$D16*(1+(SQRT(YEARFRAC($A$2,$A16,2))*(2*$B16)))+0.03,IF('Forward Curve'!$D$7=DataValidation!$A$5,Vols!$G16*(1+(SQRT(YEARFRAC($A$2,$A16,2))*(2*$B16))),""))))</f>
        <v>8.455069326679783E-3</v>
      </c>
      <c r="M16" s="8"/>
      <c r="N16" s="46">
        <f t="shared" si="0"/>
        <v>1.7320833333333327E-2</v>
      </c>
      <c r="O16" s="7">
        <f>IF('Forward Curve'!$D$7=DataValidation!$A$2,Vols!$N16,IF('Forward Curve'!$D$7=DataValidation!$A$3,Vols!$N16+(Vols!$E16-Vols!$D16),IF('Forward Curve'!$D$7=DataValidation!$A$4,Vols!$N16+(Vols!$F16-Vols!$D16),IF('Forward Curve'!$D$7=DataValidation!$A$5,Vols!$N16+(Vols!$G16-Vols!$D16)))))</f>
        <v>1.7320833333333327E-2</v>
      </c>
      <c r="P16" s="7">
        <f>IF('Forward Curve'!$D$7=DataValidation!$A$2,$D16+0.0025,IF('Forward Curve'!$D$7=DataValidation!$A$3,$E16+0.0025,IF('Forward Curve'!$D$7=DataValidation!$A$4,Vols!$F16+0.0025,IF('Forward Curve'!$D$7=DataValidation!$A$5,Vols!$G16+0.0025,""))))</f>
        <v>4.7805E-3</v>
      </c>
      <c r="Q16" s="7">
        <f>IF('Forward Curve'!$D$7=DataValidation!$A$2,$D16+0.005,IF('Forward Curve'!$D$7=DataValidation!$A$3,$E16+0.005,IF('Forward Curve'!$D$7=DataValidation!$A$4,Vols!$F16+0.005,IF('Forward Curve'!$D$7=DataValidation!$A$5,Vols!$G16+0.005,""))))</f>
        <v>7.2805000000000005E-3</v>
      </c>
      <c r="S16" s="51">
        <f>IF('Forward Curve'!$D$8=DataValidation!$B$2,Vols!$L16,IF('Forward Curve'!$D$8=DataValidation!$B$3,Vols!$K16,IF('Forward Curve'!$D$8=DataValidation!$B$4,Vols!$J16,IF('Forward Curve'!$D$8=DataValidation!$B$5,Vols!$I16,IF('Forward Curve'!$D$8=DataValidation!$B$7,$O16,IF('Forward Curve'!$D$8=DataValidation!$B$8,Vols!$P16,IF('Forward Curve'!$D$8=DataValidation!$B$9,Vols!$Q16,"ERROR")))))))</f>
        <v>5.3677846633398913E-3</v>
      </c>
      <c r="V16" s="37"/>
      <c r="W16" s="37"/>
    </row>
    <row r="17" spans="1:23" x14ac:dyDescent="0.25">
      <c r="A17" s="5">
        <f>'Forward Curve'!$B28</f>
        <v>44375</v>
      </c>
      <c r="B17" s="6">
        <v>1.2009000000000001</v>
      </c>
      <c r="C17" s="7"/>
      <c r="D17" s="6">
        <v>2.6252999999999997E-3</v>
      </c>
      <c r="E17" s="6">
        <v>3.0869000000000001E-3</v>
      </c>
      <c r="F17" s="43">
        <v>3.2283037747459886E-2</v>
      </c>
      <c r="G17" s="43">
        <v>9.5448233856920695E-4</v>
      </c>
      <c r="H17" s="8"/>
      <c r="I17" s="7">
        <f>IF('Forward Curve'!$D$7=DataValidation!$A$2,Vols!$D17*(1-(SQRT(YEARFRAC($A$2,$A17,2))*(2*$B17))),IF('Forward Curve'!$D$7=DataValidation!$A$3,Vols!$E17*(1-(SQRT(YEARFRAC($A$2,$A17,2))*(2*$B17))),IF('Forward Curve'!$D$7=DataValidation!$A$4,Vols!$D17*(1-(SQRT(YEARFRAC($A$2,$A17,2))*(2*$B17)))+0.03,IF('Forward Curve'!$D$7=DataValidation!$A$5,Vols!$G17*(1-(SQRT(YEARFRAC($A$2,$A17,2))*(2*$B17))),""))))</f>
        <v>-4.4556651197750017E-3</v>
      </c>
      <c r="J17" s="7">
        <f>IF('Forward Curve'!$D$7=DataValidation!$A$2,Vols!$D17*(1-(SQRT(YEARFRAC($A$2,$A17,2))*(1*$B17))),IF('Forward Curve'!$D$7=DataValidation!$A$3,Vols!$E17*(1-(SQRT(YEARFRAC($A$2,$A17,2))*(1*$B17))),IF('Forward Curve'!$D$7=DataValidation!$A$4,Vols!$D17*(1-(SQRT(YEARFRAC($A$2,$A17,2))*(1*$B17)))+0.03,IF('Forward Curve'!$D$7=DataValidation!$A$5,Vols!$G17*(1-(SQRT(YEARFRAC($A$2,$A17,2))*(1*$B17))),""))))</f>
        <v>-9.151825598875009E-4</v>
      </c>
      <c r="K17" s="7">
        <f>IF('Forward Curve'!$D$7=DataValidation!$A$2,Vols!$D17*(1+(SQRT(YEARFRAC($A$2,$A17,2))*(1*$B17))),IF('Forward Curve'!$D$7=DataValidation!$A$3,Vols!$E17*(1+(SQRT(YEARFRAC($A$2,$A17,2))*(1*$B17))),IF('Forward Curve'!$D$7=DataValidation!$A$4,Vols!$D17*(1+(SQRT(YEARFRAC($A$2,$A17,2))*(1*$B17)))+0.03,IF('Forward Curve'!$D$7=DataValidation!$A$5,Vols!$G17*(1+(SQRT(YEARFRAC($A$2,$A17,2))*(1*$B17))),""))))</f>
        <v>6.1657825598874999E-3</v>
      </c>
      <c r="L17" s="7">
        <f>IF('Forward Curve'!$D$7=DataValidation!$A$2,Vols!$D17*(1+(SQRT(YEARFRAC($A$2,$A17,2))*(2*$B17))),IF('Forward Curve'!$D$7=DataValidation!$A$3,Vols!$E17*(1+(SQRT(YEARFRAC($A$2,$A17,2))*(2*$B17))),IF('Forward Curve'!$D$7=DataValidation!$A$4,Vols!$D17*(1+(SQRT(YEARFRAC($A$2,$A17,2))*(2*$B17)))+0.03,IF('Forward Curve'!$D$7=DataValidation!$A$5,Vols!$G17*(1+(SQRT(YEARFRAC($A$2,$A17,2))*(2*$B17))),""))))</f>
        <v>9.7062651197750011E-3</v>
      </c>
      <c r="M17" s="8"/>
      <c r="N17" s="46">
        <f t="shared" si="0"/>
        <v>1.7524999999999992E-2</v>
      </c>
      <c r="O17" s="7">
        <f>IF('Forward Curve'!$D$7=DataValidation!$A$2,Vols!$N17,IF('Forward Curve'!$D$7=DataValidation!$A$3,Vols!$N17+(Vols!$E17-Vols!$D17),IF('Forward Curve'!$D$7=DataValidation!$A$4,Vols!$N17+(Vols!$F17-Vols!$D17),IF('Forward Curve'!$D$7=DataValidation!$A$5,Vols!$N17+(Vols!$G17-Vols!$D17)))))</f>
        <v>1.7524999999999992E-2</v>
      </c>
      <c r="P17" s="7">
        <f>IF('Forward Curve'!$D$7=DataValidation!$A$2,$D17+0.0025,IF('Forward Curve'!$D$7=DataValidation!$A$3,$E17+0.0025,IF('Forward Curve'!$D$7=DataValidation!$A$4,Vols!$F17+0.0025,IF('Forward Curve'!$D$7=DataValidation!$A$5,Vols!$G17+0.0025,""))))</f>
        <v>5.1252999999999993E-3</v>
      </c>
      <c r="Q17" s="7">
        <f>IF('Forward Curve'!$D$7=DataValidation!$A$2,$D17+0.005,IF('Forward Curve'!$D$7=DataValidation!$A$3,$E17+0.005,IF('Forward Curve'!$D$7=DataValidation!$A$4,Vols!$F17+0.005,IF('Forward Curve'!$D$7=DataValidation!$A$5,Vols!$G17+0.005,""))))</f>
        <v>7.6252999999999998E-3</v>
      </c>
      <c r="S17" s="51">
        <f>IF('Forward Curve'!$D$8=DataValidation!$B$2,Vols!$L17,IF('Forward Curve'!$D$8=DataValidation!$B$3,Vols!$K17,IF('Forward Curve'!$D$8=DataValidation!$B$4,Vols!$J17,IF('Forward Curve'!$D$8=DataValidation!$B$5,Vols!$I17,IF('Forward Curve'!$D$8=DataValidation!$B$7,$O17,IF('Forward Curve'!$D$8=DataValidation!$B$8,Vols!$P17,IF('Forward Curve'!$D$8=DataValidation!$B$9,Vols!$Q17,"ERROR")))))))</f>
        <v>6.1657825598874999E-3</v>
      </c>
      <c r="V17" s="37"/>
      <c r="W17" s="37"/>
    </row>
    <row r="18" spans="1:23" x14ac:dyDescent="0.25">
      <c r="A18" s="5">
        <f>'Forward Curve'!$B29</f>
        <v>44405</v>
      </c>
      <c r="B18" s="6">
        <v>1.2863999999999998</v>
      </c>
      <c r="C18" s="7"/>
      <c r="D18" s="6">
        <v>2.3036000000000003E-3</v>
      </c>
      <c r="E18" s="6">
        <v>3.1054999999999998E-3</v>
      </c>
      <c r="F18" s="43">
        <v>3.258151619755012E-2</v>
      </c>
      <c r="G18" s="43">
        <v>9.1934153626849202E-4</v>
      </c>
      <c r="H18" s="8"/>
      <c r="I18" s="7">
        <f>IF('Forward Curve'!$D$7=DataValidation!$A$2,Vols!$D18*(1-(SQRT(YEARFRAC($A$2,$A18,2))*(2*$B18))),IF('Forward Curve'!$D$7=DataValidation!$A$3,Vols!$E18*(1-(SQRT(YEARFRAC($A$2,$A18,2))*(2*$B18))),IF('Forward Curve'!$D$7=DataValidation!$A$4,Vols!$D18*(1-(SQRT(YEARFRAC($A$2,$A18,2))*(2*$B18)))+0.03,IF('Forward Curve'!$D$7=DataValidation!$A$5,Vols!$G18*(1-(SQRT(YEARFRAC($A$2,$A18,2))*(2*$B18))),""))))</f>
        <v>-4.5684217815544041E-3</v>
      </c>
      <c r="J18" s="7">
        <f>IF('Forward Curve'!$D$7=DataValidation!$A$2,Vols!$D18*(1-(SQRT(YEARFRAC($A$2,$A18,2))*(1*$B18))),IF('Forward Curve'!$D$7=DataValidation!$A$3,Vols!$E18*(1-(SQRT(YEARFRAC($A$2,$A18,2))*(1*$B18))),IF('Forward Curve'!$D$7=DataValidation!$A$4,Vols!$D18*(1-(SQRT(YEARFRAC($A$2,$A18,2))*(1*$B18)))+0.03,IF('Forward Curve'!$D$7=DataValidation!$A$5,Vols!$G18*(1-(SQRT(YEARFRAC($A$2,$A18,2))*(1*$B18))),""))))</f>
        <v>-1.1324108907772019E-3</v>
      </c>
      <c r="K18" s="7">
        <f>IF('Forward Curve'!$D$7=DataValidation!$A$2,Vols!$D18*(1+(SQRT(YEARFRAC($A$2,$A18,2))*(1*$B18))),IF('Forward Curve'!$D$7=DataValidation!$A$3,Vols!$E18*(1+(SQRT(YEARFRAC($A$2,$A18,2))*(1*$B18))),IF('Forward Curve'!$D$7=DataValidation!$A$4,Vols!$D18*(1+(SQRT(YEARFRAC($A$2,$A18,2))*(1*$B18)))+0.03,IF('Forward Curve'!$D$7=DataValidation!$A$5,Vols!$G18*(1+(SQRT(YEARFRAC($A$2,$A18,2))*(1*$B18))),""))))</f>
        <v>5.7396108907772029E-3</v>
      </c>
      <c r="L18" s="7">
        <f>IF('Forward Curve'!$D$7=DataValidation!$A$2,Vols!$D18*(1+(SQRT(YEARFRAC($A$2,$A18,2))*(2*$B18))),IF('Forward Curve'!$D$7=DataValidation!$A$3,Vols!$E18*(1+(SQRT(YEARFRAC($A$2,$A18,2))*(2*$B18))),IF('Forward Curve'!$D$7=DataValidation!$A$4,Vols!$D18*(1+(SQRT(YEARFRAC($A$2,$A18,2))*(2*$B18)))+0.03,IF('Forward Curve'!$D$7=DataValidation!$A$5,Vols!$G18*(1+(SQRT(YEARFRAC($A$2,$A18,2))*(2*$B18))),""))))</f>
        <v>9.1756217815544047E-3</v>
      </c>
      <c r="N18" s="46">
        <f t="shared" si="0"/>
        <v>1.7729166666666657E-2</v>
      </c>
      <c r="O18" s="7">
        <f>IF('Forward Curve'!$D$7=DataValidation!$A$2,Vols!$N18,IF('Forward Curve'!$D$7=DataValidation!$A$3,Vols!$N18+(Vols!$E18-Vols!$D18),IF('Forward Curve'!$D$7=DataValidation!$A$4,Vols!$N18+(Vols!$F18-Vols!$D18),IF('Forward Curve'!$D$7=DataValidation!$A$5,Vols!$N18+(Vols!$G18-Vols!$D18)))))</f>
        <v>1.7729166666666657E-2</v>
      </c>
      <c r="P18" s="7">
        <f>IF('Forward Curve'!$D$7=DataValidation!$A$2,$D18+0.0025,IF('Forward Curve'!$D$7=DataValidation!$A$3,$E18+0.0025,IF('Forward Curve'!$D$7=DataValidation!$A$4,Vols!$F18+0.0025,IF('Forward Curve'!$D$7=DataValidation!$A$5,Vols!$G18+0.0025,""))))</f>
        <v>4.8035999999999999E-3</v>
      </c>
      <c r="Q18" s="7">
        <f>IF('Forward Curve'!$D$7=DataValidation!$A$2,$D18+0.005,IF('Forward Curve'!$D$7=DataValidation!$A$3,$E18+0.005,IF('Forward Curve'!$D$7=DataValidation!$A$4,Vols!$F18+0.005,IF('Forward Curve'!$D$7=DataValidation!$A$5,Vols!$G18+0.005,""))))</f>
        <v>7.3036000000000004E-3</v>
      </c>
      <c r="S18" s="51">
        <f>IF('Forward Curve'!$D$8=DataValidation!$B$2,Vols!$L18,IF('Forward Curve'!$D$8=DataValidation!$B$3,Vols!$K18,IF('Forward Curve'!$D$8=DataValidation!$B$4,Vols!$J18,IF('Forward Curve'!$D$8=DataValidation!$B$5,Vols!$I18,IF('Forward Curve'!$D$8=DataValidation!$B$7,$O18,IF('Forward Curve'!$D$8=DataValidation!$B$8,Vols!$P18,IF('Forward Curve'!$D$8=DataValidation!$B$9,Vols!$Q18,"ERROR")))))))</f>
        <v>5.7396108907772029E-3</v>
      </c>
      <c r="V18" s="37"/>
      <c r="W18" s="37"/>
    </row>
    <row r="19" spans="1:23" x14ac:dyDescent="0.25">
      <c r="A19" s="5">
        <f>'Forward Curve'!$B30</f>
        <v>44436</v>
      </c>
      <c r="B19" s="6">
        <v>1.2734999999999999</v>
      </c>
      <c r="C19" s="7"/>
      <c r="D19" s="6">
        <v>2.4509000000000002E-3</v>
      </c>
      <c r="E19" s="6">
        <v>3.1672000000000002E-3</v>
      </c>
      <c r="F19" s="43">
        <v>3.226374084310013E-2</v>
      </c>
      <c r="G19" s="43">
        <v>9.4773825406502255E-4</v>
      </c>
      <c r="H19" s="8"/>
      <c r="I19" s="7">
        <f>IF('Forward Curve'!$D$7=DataValidation!$A$2,Vols!$D19*(1-(SQRT(YEARFRAC($A$2,$A19,2))*(2*$B19))),IF('Forward Curve'!$D$7=DataValidation!$A$3,Vols!$E19*(1-(SQRT(YEARFRAC($A$2,$A19,2))*(2*$B19))),IF('Forward Curve'!$D$7=DataValidation!$A$4,Vols!$D19*(1-(SQRT(YEARFRAC($A$2,$A19,2))*(2*$B19)))+0.03,IF('Forward Curve'!$D$7=DataValidation!$A$5,Vols!$G19*(1-(SQRT(YEARFRAC($A$2,$A19,2))*(2*$B19))),""))))</f>
        <v>-5.0154251823785216E-3</v>
      </c>
      <c r="J19" s="7">
        <f>IF('Forward Curve'!$D$7=DataValidation!$A$2,Vols!$D19*(1-(SQRT(YEARFRAC($A$2,$A19,2))*(1*$B19))),IF('Forward Curve'!$D$7=DataValidation!$A$3,Vols!$E19*(1-(SQRT(YEARFRAC($A$2,$A19,2))*(1*$B19))),IF('Forward Curve'!$D$7=DataValidation!$A$4,Vols!$D19*(1-(SQRT(YEARFRAC($A$2,$A19,2))*(1*$B19)))+0.03,IF('Forward Curve'!$D$7=DataValidation!$A$5,Vols!$G19*(1-(SQRT(YEARFRAC($A$2,$A19,2))*(1*$B19))),""))))</f>
        <v>-1.2822625911892609E-3</v>
      </c>
      <c r="K19" s="7">
        <f>IF('Forward Curve'!$D$7=DataValidation!$A$2,Vols!$D19*(1+(SQRT(YEARFRAC($A$2,$A19,2))*(1*$B19))),IF('Forward Curve'!$D$7=DataValidation!$A$3,Vols!$E19*(1+(SQRT(YEARFRAC($A$2,$A19,2))*(1*$B19))),IF('Forward Curve'!$D$7=DataValidation!$A$4,Vols!$D19*(1+(SQRT(YEARFRAC($A$2,$A19,2))*(1*$B19)))+0.03,IF('Forward Curve'!$D$7=DataValidation!$A$5,Vols!$G19*(1+(SQRT(YEARFRAC($A$2,$A19,2))*(1*$B19))),""))))</f>
        <v>6.1840625911892613E-3</v>
      </c>
      <c r="L19" s="7">
        <f>IF('Forward Curve'!$D$7=DataValidation!$A$2,Vols!$D19*(1+(SQRT(YEARFRAC($A$2,$A19,2))*(2*$B19))),IF('Forward Curve'!$D$7=DataValidation!$A$3,Vols!$E19*(1+(SQRT(YEARFRAC($A$2,$A19,2))*(2*$B19))),IF('Forward Curve'!$D$7=DataValidation!$A$4,Vols!$D19*(1+(SQRT(YEARFRAC($A$2,$A19,2))*(2*$B19)))+0.03,IF('Forward Curve'!$D$7=DataValidation!$A$5,Vols!$G19*(1+(SQRT(YEARFRAC($A$2,$A19,2))*(2*$B19))),""))))</f>
        <v>9.917225182378522E-3</v>
      </c>
      <c r="N19" s="46">
        <f t="shared" si="0"/>
        <v>1.7933333333333322E-2</v>
      </c>
      <c r="O19" s="7">
        <f>IF('Forward Curve'!$D$7=DataValidation!$A$2,Vols!$N19,IF('Forward Curve'!$D$7=DataValidation!$A$3,Vols!$N19+(Vols!$E19-Vols!$D19),IF('Forward Curve'!$D$7=DataValidation!$A$4,Vols!$N19+(Vols!$F19-Vols!$D19),IF('Forward Curve'!$D$7=DataValidation!$A$5,Vols!$N19+(Vols!$G19-Vols!$D19)))))</f>
        <v>1.7933333333333322E-2</v>
      </c>
      <c r="P19" s="7">
        <f>IF('Forward Curve'!$D$7=DataValidation!$A$2,$D19+0.0025,IF('Forward Curve'!$D$7=DataValidation!$A$3,$E19+0.0025,IF('Forward Curve'!$D$7=DataValidation!$A$4,Vols!$F19+0.0025,IF('Forward Curve'!$D$7=DataValidation!$A$5,Vols!$G19+0.0025,""))))</f>
        <v>4.9509000000000003E-3</v>
      </c>
      <c r="Q19" s="7">
        <f>IF('Forward Curve'!$D$7=DataValidation!$A$2,$D19+0.005,IF('Forward Curve'!$D$7=DataValidation!$A$3,$E19+0.005,IF('Forward Curve'!$D$7=DataValidation!$A$4,Vols!$F19+0.005,IF('Forward Curve'!$D$7=DataValidation!$A$5,Vols!$G19+0.005,""))))</f>
        <v>7.4508999999999999E-3</v>
      </c>
      <c r="S19" s="51">
        <f>IF('Forward Curve'!$D$8=DataValidation!$B$2,Vols!$L19,IF('Forward Curve'!$D$8=DataValidation!$B$3,Vols!$K19,IF('Forward Curve'!$D$8=DataValidation!$B$4,Vols!$J19,IF('Forward Curve'!$D$8=DataValidation!$B$5,Vols!$I19,IF('Forward Curve'!$D$8=DataValidation!$B$7,$O19,IF('Forward Curve'!$D$8=DataValidation!$B$8,Vols!$P19,IF('Forward Curve'!$D$8=DataValidation!$B$9,Vols!$Q19,"ERROR")))))))</f>
        <v>6.1840625911892613E-3</v>
      </c>
      <c r="V19" s="37"/>
      <c r="W19" s="37"/>
    </row>
    <row r="20" spans="1:23" x14ac:dyDescent="0.25">
      <c r="A20" s="5">
        <f>'Forward Curve'!$B31</f>
        <v>44467</v>
      </c>
      <c r="B20" s="6">
        <v>1.2805000000000002</v>
      </c>
      <c r="C20" s="7"/>
      <c r="D20" s="6">
        <v>2.6188000000000001E-3</v>
      </c>
      <c r="E20" s="6">
        <v>3.4311999999999997E-3</v>
      </c>
      <c r="F20" s="43">
        <v>3.2403109571692568E-2</v>
      </c>
      <c r="G20" s="43">
        <v>1.1965293308158209E-3</v>
      </c>
      <c r="H20" s="8"/>
      <c r="I20" s="7">
        <f>IF('Forward Curve'!$D$7=DataValidation!$A$2,Vols!$D20*(1-(SQRT(YEARFRAC($A$2,$A20,2))*(2*$B20))),IF('Forward Curve'!$D$7=DataValidation!$A$3,Vols!$E20*(1-(SQRT(YEARFRAC($A$2,$A20,2))*(2*$B20))),IF('Forward Curve'!$D$7=DataValidation!$A$4,Vols!$D20*(1-(SQRT(YEARFRAC($A$2,$A20,2))*(2*$B20)))+0.03,IF('Forward Curve'!$D$7=DataValidation!$A$5,Vols!$G20*(1-(SQRT(YEARFRAC($A$2,$A20,2))*(2*$B20))),""))))</f>
        <v>-5.6407613182311656E-3</v>
      </c>
      <c r="J20" s="7">
        <f>IF('Forward Curve'!$D$7=DataValidation!$A$2,Vols!$D20*(1-(SQRT(YEARFRAC($A$2,$A20,2))*(1*$B20))),IF('Forward Curve'!$D$7=DataValidation!$A$3,Vols!$E20*(1-(SQRT(YEARFRAC($A$2,$A20,2))*(1*$B20))),IF('Forward Curve'!$D$7=DataValidation!$A$4,Vols!$D20*(1-(SQRT(YEARFRAC($A$2,$A20,2))*(1*$B20)))+0.03,IF('Forward Curve'!$D$7=DataValidation!$A$5,Vols!$G20*(1-(SQRT(YEARFRAC($A$2,$A20,2))*(1*$B20))),""))))</f>
        <v>-1.510980659115583E-3</v>
      </c>
      <c r="K20" s="7">
        <f>IF('Forward Curve'!$D$7=DataValidation!$A$2,Vols!$D20*(1+(SQRT(YEARFRAC($A$2,$A20,2))*(1*$B20))),IF('Forward Curve'!$D$7=DataValidation!$A$3,Vols!$E20*(1+(SQRT(YEARFRAC($A$2,$A20,2))*(1*$B20))),IF('Forward Curve'!$D$7=DataValidation!$A$4,Vols!$D20*(1+(SQRT(YEARFRAC($A$2,$A20,2))*(1*$B20)))+0.03,IF('Forward Curve'!$D$7=DataValidation!$A$5,Vols!$G20*(1+(SQRT(YEARFRAC($A$2,$A20,2))*(1*$B20))),""))))</f>
        <v>6.748580659115583E-3</v>
      </c>
      <c r="L20" s="7">
        <f>IF('Forward Curve'!$D$7=DataValidation!$A$2,Vols!$D20*(1+(SQRT(YEARFRAC($A$2,$A20,2))*(2*$B20))),IF('Forward Curve'!$D$7=DataValidation!$A$3,Vols!$E20*(1+(SQRT(YEARFRAC($A$2,$A20,2))*(2*$B20))),IF('Forward Curve'!$D$7=DataValidation!$A$4,Vols!$D20*(1+(SQRT(YEARFRAC($A$2,$A20,2))*(2*$B20)))+0.03,IF('Forward Curve'!$D$7=DataValidation!$A$5,Vols!$G20*(1+(SQRT(YEARFRAC($A$2,$A20,2))*(2*$B20))),""))))</f>
        <v>1.0878361318231167E-2</v>
      </c>
      <c r="N20" s="46">
        <f t="shared" si="0"/>
        <v>1.8137499999999987E-2</v>
      </c>
      <c r="O20" s="7">
        <f>IF('Forward Curve'!$D$7=DataValidation!$A$2,Vols!$N20,IF('Forward Curve'!$D$7=DataValidation!$A$3,Vols!$N20+(Vols!$E20-Vols!$D20),IF('Forward Curve'!$D$7=DataValidation!$A$4,Vols!$N20+(Vols!$F20-Vols!$D20),IF('Forward Curve'!$D$7=DataValidation!$A$5,Vols!$N20+(Vols!$G20-Vols!$D20)))))</f>
        <v>1.8137499999999987E-2</v>
      </c>
      <c r="P20" s="7">
        <f>IF('Forward Curve'!$D$7=DataValidation!$A$2,$D20+0.0025,IF('Forward Curve'!$D$7=DataValidation!$A$3,$E20+0.0025,IF('Forward Curve'!$D$7=DataValidation!$A$4,Vols!$F20+0.0025,IF('Forward Curve'!$D$7=DataValidation!$A$5,Vols!$G20+0.0025,""))))</f>
        <v>5.1187999999999997E-3</v>
      </c>
      <c r="Q20" s="7">
        <f>IF('Forward Curve'!$D$7=DataValidation!$A$2,$D20+0.005,IF('Forward Curve'!$D$7=DataValidation!$A$3,$E20+0.005,IF('Forward Curve'!$D$7=DataValidation!$A$4,Vols!$F20+0.005,IF('Forward Curve'!$D$7=DataValidation!$A$5,Vols!$G20+0.005,""))))</f>
        <v>7.6188000000000002E-3</v>
      </c>
      <c r="S20" s="51">
        <f>IF('Forward Curve'!$D$8=DataValidation!$B$2,Vols!$L20,IF('Forward Curve'!$D$8=DataValidation!$B$3,Vols!$K20,IF('Forward Curve'!$D$8=DataValidation!$B$4,Vols!$J20,IF('Forward Curve'!$D$8=DataValidation!$B$5,Vols!$I20,IF('Forward Curve'!$D$8=DataValidation!$B$7,$O20,IF('Forward Curve'!$D$8=DataValidation!$B$8,Vols!$P20,IF('Forward Curve'!$D$8=DataValidation!$B$9,Vols!$Q20,"ERROR")))))))</f>
        <v>6.748580659115583E-3</v>
      </c>
      <c r="V20" s="37"/>
      <c r="W20" s="37"/>
    </row>
    <row r="21" spans="1:23" x14ac:dyDescent="0.25">
      <c r="A21" s="5">
        <f>'Forward Curve'!$B32</f>
        <v>44497</v>
      </c>
      <c r="B21" s="6">
        <v>1.3829</v>
      </c>
      <c r="C21" s="7"/>
      <c r="D21" s="6">
        <v>2.3993999999999999E-3</v>
      </c>
      <c r="E21" s="6">
        <v>3.8862000000000002E-3</v>
      </c>
      <c r="F21" s="43">
        <v>3.2555860041653083E-2</v>
      </c>
      <c r="G21" s="43">
        <v>1.4536658437677261E-3</v>
      </c>
      <c r="H21" s="8"/>
      <c r="I21" s="7">
        <f>IF('Forward Curve'!$D$7=DataValidation!$A$2,Vols!$D21*(1-(SQRT(YEARFRAC($A$2,$A21,2))*(2*$B21))),IF('Forward Curve'!$D$7=DataValidation!$A$3,Vols!$E21*(1-(SQRT(YEARFRAC($A$2,$A21,2))*(2*$B21))),IF('Forward Curve'!$D$7=DataValidation!$A$4,Vols!$D21*(1-(SQRT(YEARFRAC($A$2,$A21,2))*(2*$B21)))+0.03,IF('Forward Curve'!$D$7=DataValidation!$A$5,Vols!$G21*(1-(SQRT(YEARFRAC($A$2,$A21,2))*(2*$B21))),""))))</f>
        <v>-5.9948793557813573E-3</v>
      </c>
      <c r="J21" s="7">
        <f>IF('Forward Curve'!$D$7=DataValidation!$A$2,Vols!$D21*(1-(SQRT(YEARFRAC($A$2,$A21,2))*(1*$B21))),IF('Forward Curve'!$D$7=DataValidation!$A$3,Vols!$E21*(1-(SQRT(YEARFRAC($A$2,$A21,2))*(1*$B21))),IF('Forward Curve'!$D$7=DataValidation!$A$4,Vols!$D21*(1-(SQRT(YEARFRAC($A$2,$A21,2))*(1*$B21)))+0.03,IF('Forward Curve'!$D$7=DataValidation!$A$5,Vols!$G21*(1-(SQRT(YEARFRAC($A$2,$A21,2))*(1*$B21))),""))))</f>
        <v>-1.7977396778906785E-3</v>
      </c>
      <c r="K21" s="7">
        <f>IF('Forward Curve'!$D$7=DataValidation!$A$2,Vols!$D21*(1+(SQRT(YEARFRAC($A$2,$A21,2))*(1*$B21))),IF('Forward Curve'!$D$7=DataValidation!$A$3,Vols!$E21*(1+(SQRT(YEARFRAC($A$2,$A21,2))*(1*$B21))),IF('Forward Curve'!$D$7=DataValidation!$A$4,Vols!$D21*(1+(SQRT(YEARFRAC($A$2,$A21,2))*(1*$B21)))+0.03,IF('Forward Curve'!$D$7=DataValidation!$A$5,Vols!$G21*(1+(SQRT(YEARFRAC($A$2,$A21,2))*(1*$B21))),""))))</f>
        <v>6.5965396778906787E-3</v>
      </c>
      <c r="L21" s="7">
        <f>IF('Forward Curve'!$D$7=DataValidation!$A$2,Vols!$D21*(1+(SQRT(YEARFRAC($A$2,$A21,2))*(2*$B21))),IF('Forward Curve'!$D$7=DataValidation!$A$3,Vols!$E21*(1+(SQRT(YEARFRAC($A$2,$A21,2))*(2*$B21))),IF('Forward Curve'!$D$7=DataValidation!$A$4,Vols!$D21*(1+(SQRT(YEARFRAC($A$2,$A21,2))*(2*$B21)))+0.03,IF('Forward Curve'!$D$7=DataValidation!$A$5,Vols!$G21*(1+(SQRT(YEARFRAC($A$2,$A21,2))*(2*$B21))),""))))</f>
        <v>1.0793679355781356E-2</v>
      </c>
      <c r="N21" s="46">
        <f t="shared" si="0"/>
        <v>1.8341666666666652E-2</v>
      </c>
      <c r="O21" s="7">
        <f>IF('Forward Curve'!$D$7=DataValidation!$A$2,Vols!$N21,IF('Forward Curve'!$D$7=DataValidation!$A$3,Vols!$N21+(Vols!$E21-Vols!$D21),IF('Forward Curve'!$D$7=DataValidation!$A$4,Vols!$N21+(Vols!$F21-Vols!$D21),IF('Forward Curve'!$D$7=DataValidation!$A$5,Vols!$N21+(Vols!$G21-Vols!$D21)))))</f>
        <v>1.8341666666666652E-2</v>
      </c>
      <c r="P21" s="7">
        <f>IF('Forward Curve'!$D$7=DataValidation!$A$2,$D21+0.0025,IF('Forward Curve'!$D$7=DataValidation!$A$3,$E21+0.0025,IF('Forward Curve'!$D$7=DataValidation!$A$4,Vols!$F21+0.0025,IF('Forward Curve'!$D$7=DataValidation!$A$5,Vols!$G21+0.0025,""))))</f>
        <v>4.8993999999999999E-3</v>
      </c>
      <c r="Q21" s="7">
        <f>IF('Forward Curve'!$D$7=DataValidation!$A$2,$D21+0.005,IF('Forward Curve'!$D$7=DataValidation!$A$3,$E21+0.005,IF('Forward Curve'!$D$7=DataValidation!$A$4,Vols!$F21+0.005,IF('Forward Curve'!$D$7=DataValidation!$A$5,Vols!$G21+0.005,""))))</f>
        <v>7.3994000000000004E-3</v>
      </c>
      <c r="S21" s="51">
        <f>IF('Forward Curve'!$D$8=DataValidation!$B$2,Vols!$L21,IF('Forward Curve'!$D$8=DataValidation!$B$3,Vols!$K21,IF('Forward Curve'!$D$8=DataValidation!$B$4,Vols!$J21,IF('Forward Curve'!$D$8=DataValidation!$B$5,Vols!$I21,IF('Forward Curve'!$D$8=DataValidation!$B$7,$O21,IF('Forward Curve'!$D$8=DataValidation!$B$8,Vols!$P21,IF('Forward Curve'!$D$8=DataValidation!$B$9,Vols!$Q21,"ERROR")))))))</f>
        <v>6.5965396778906787E-3</v>
      </c>
      <c r="V21" s="37"/>
      <c r="W21" s="37"/>
    </row>
    <row r="22" spans="1:23" x14ac:dyDescent="0.25">
      <c r="A22" s="5">
        <f>'Forward Curve'!$B33</f>
        <v>44528</v>
      </c>
      <c r="B22" s="6">
        <v>1.2847999999999999</v>
      </c>
      <c r="C22" s="7"/>
      <c r="D22" s="6">
        <v>3.1519000000000004E-3</v>
      </c>
      <c r="E22" s="6">
        <v>4.4086999999999998E-3</v>
      </c>
      <c r="F22" s="43">
        <v>3.2337255727767911E-2</v>
      </c>
      <c r="G22" s="43">
        <v>1.5277714018386845E-3</v>
      </c>
      <c r="H22" s="8"/>
      <c r="I22" s="7">
        <f>IF('Forward Curve'!$D$7=DataValidation!$A$2,Vols!$D22*(1-(SQRT(YEARFRAC($A$2,$A22,2))*(2*$B22))),IF('Forward Curve'!$D$7=DataValidation!$A$3,Vols!$E22*(1-(SQRT(YEARFRAC($A$2,$A22,2))*(2*$B22))),IF('Forward Curve'!$D$7=DataValidation!$A$4,Vols!$D22*(1-(SQRT(YEARFRAC($A$2,$A22,2))*(2*$B22)))+0.03,IF('Forward Curve'!$D$7=DataValidation!$A$5,Vols!$G22*(1-(SQRT(YEARFRAC($A$2,$A22,2))*(2*$B22))),""))))</f>
        <v>-7.3648378632675633E-3</v>
      </c>
      <c r="J22" s="7">
        <f>IF('Forward Curve'!$D$7=DataValidation!$A$2,Vols!$D22*(1-(SQRT(YEARFRAC($A$2,$A22,2))*(1*$B22))),IF('Forward Curve'!$D$7=DataValidation!$A$3,Vols!$E22*(1-(SQRT(YEARFRAC($A$2,$A22,2))*(1*$B22))),IF('Forward Curve'!$D$7=DataValidation!$A$4,Vols!$D22*(1-(SQRT(YEARFRAC($A$2,$A22,2))*(1*$B22)))+0.03,IF('Forward Curve'!$D$7=DataValidation!$A$5,Vols!$G22*(1-(SQRT(YEARFRAC($A$2,$A22,2))*(1*$B22))),""))))</f>
        <v>-2.1064689316337816E-3</v>
      </c>
      <c r="K22" s="7">
        <f>IF('Forward Curve'!$D$7=DataValidation!$A$2,Vols!$D22*(1+(SQRT(YEARFRAC($A$2,$A22,2))*(1*$B22))),IF('Forward Curve'!$D$7=DataValidation!$A$3,Vols!$E22*(1+(SQRT(YEARFRAC($A$2,$A22,2))*(1*$B22))),IF('Forward Curve'!$D$7=DataValidation!$A$4,Vols!$D22*(1+(SQRT(YEARFRAC($A$2,$A22,2))*(1*$B22)))+0.03,IF('Forward Curve'!$D$7=DataValidation!$A$5,Vols!$G22*(1+(SQRT(YEARFRAC($A$2,$A22,2))*(1*$B22))),""))))</f>
        <v>8.4102689316337808E-3</v>
      </c>
      <c r="L22" s="7">
        <f>IF('Forward Curve'!$D$7=DataValidation!$A$2,Vols!$D22*(1+(SQRT(YEARFRAC($A$2,$A22,2))*(2*$B22))),IF('Forward Curve'!$D$7=DataValidation!$A$3,Vols!$E22*(1+(SQRT(YEARFRAC($A$2,$A22,2))*(2*$B22))),IF('Forward Curve'!$D$7=DataValidation!$A$4,Vols!$D22*(1+(SQRT(YEARFRAC($A$2,$A22,2))*(2*$B22)))+0.03,IF('Forward Curve'!$D$7=DataValidation!$A$5,Vols!$G22*(1+(SQRT(YEARFRAC($A$2,$A22,2))*(2*$B22))),""))))</f>
        <v>1.3668637863267562E-2</v>
      </c>
      <c r="N22" s="46">
        <f t="shared" si="0"/>
        <v>1.8545833333333317E-2</v>
      </c>
      <c r="O22" s="7">
        <f>IF('Forward Curve'!$D$7=DataValidation!$A$2,Vols!$N22,IF('Forward Curve'!$D$7=DataValidation!$A$3,Vols!$N22+(Vols!$E22-Vols!$D22),IF('Forward Curve'!$D$7=DataValidation!$A$4,Vols!$N22+(Vols!$F22-Vols!$D22),IF('Forward Curve'!$D$7=DataValidation!$A$5,Vols!$N22+(Vols!$G22-Vols!$D22)))))</f>
        <v>1.8545833333333317E-2</v>
      </c>
      <c r="P22" s="7">
        <f>IF('Forward Curve'!$D$7=DataValidation!$A$2,$D22+0.0025,IF('Forward Curve'!$D$7=DataValidation!$A$3,$E22+0.0025,IF('Forward Curve'!$D$7=DataValidation!$A$4,Vols!$F22+0.0025,IF('Forward Curve'!$D$7=DataValidation!$A$5,Vols!$G22+0.0025,""))))</f>
        <v>5.6519000000000005E-3</v>
      </c>
      <c r="Q22" s="7">
        <f>IF('Forward Curve'!$D$7=DataValidation!$A$2,$D22+0.005,IF('Forward Curve'!$D$7=DataValidation!$A$3,$E22+0.005,IF('Forward Curve'!$D$7=DataValidation!$A$4,Vols!$F22+0.005,IF('Forward Curve'!$D$7=DataValidation!$A$5,Vols!$G22+0.005,""))))</f>
        <v>8.1519000000000001E-3</v>
      </c>
      <c r="S22" s="51">
        <f>IF('Forward Curve'!$D$8=DataValidation!$B$2,Vols!$L22,IF('Forward Curve'!$D$8=DataValidation!$B$3,Vols!$K22,IF('Forward Curve'!$D$8=DataValidation!$B$4,Vols!$J22,IF('Forward Curve'!$D$8=DataValidation!$B$5,Vols!$I22,IF('Forward Curve'!$D$8=DataValidation!$B$7,$O22,IF('Forward Curve'!$D$8=DataValidation!$B$8,Vols!$P22,IF('Forward Curve'!$D$8=DataValidation!$B$9,Vols!$Q22,"ERROR")))))))</f>
        <v>8.4102689316337808E-3</v>
      </c>
      <c r="V22" s="37"/>
      <c r="W22" s="37"/>
    </row>
    <row r="23" spans="1:23" x14ac:dyDescent="0.25">
      <c r="A23" s="5">
        <f>'Forward Curve'!$B34</f>
        <v>44558</v>
      </c>
      <c r="B23" s="6">
        <v>1.2194</v>
      </c>
      <c r="C23" s="7"/>
      <c r="D23" s="6">
        <v>3.9887000000000004E-3</v>
      </c>
      <c r="E23" s="6">
        <v>4.6772999999999997E-3</v>
      </c>
      <c r="F23" s="43">
        <v>3.3308887243145617E-2</v>
      </c>
      <c r="G23" s="43">
        <v>1.605095091131257E-3</v>
      </c>
      <c r="H23" s="8"/>
      <c r="I23" s="7">
        <f>IF('Forward Curve'!$D$7=DataValidation!$A$2,Vols!$D23*(1-(SQRT(YEARFRAC($A$2,$A23,2))*(2*$B23))),IF('Forward Curve'!$D$7=DataValidation!$A$3,Vols!$E23*(1-(SQRT(YEARFRAC($A$2,$A23,2))*(2*$B23))),IF('Forward Curve'!$D$7=DataValidation!$A$4,Vols!$D23*(1-(SQRT(YEARFRAC($A$2,$A23,2))*(2*$B23)))+0.03,IF('Forward Curve'!$D$7=DataValidation!$A$5,Vols!$G23*(1-(SQRT(YEARFRAC($A$2,$A23,2))*(2*$B23))),""))))</f>
        <v>-8.9510541593658833E-3</v>
      </c>
      <c r="J23" s="7">
        <f>IF('Forward Curve'!$D$7=DataValidation!$A$2,Vols!$D23*(1-(SQRT(YEARFRAC($A$2,$A23,2))*(1*$B23))),IF('Forward Curve'!$D$7=DataValidation!$A$3,Vols!$E23*(1-(SQRT(YEARFRAC($A$2,$A23,2))*(1*$B23))),IF('Forward Curve'!$D$7=DataValidation!$A$4,Vols!$D23*(1-(SQRT(YEARFRAC($A$2,$A23,2))*(1*$B23)))+0.03,IF('Forward Curve'!$D$7=DataValidation!$A$5,Vols!$G23*(1-(SQRT(YEARFRAC($A$2,$A23,2))*(1*$B23))),""))))</f>
        <v>-2.4811770796829414E-3</v>
      </c>
      <c r="K23" s="7">
        <f>IF('Forward Curve'!$D$7=DataValidation!$A$2,Vols!$D23*(1+(SQRT(YEARFRAC($A$2,$A23,2))*(1*$B23))),IF('Forward Curve'!$D$7=DataValidation!$A$3,Vols!$E23*(1+(SQRT(YEARFRAC($A$2,$A23,2))*(1*$B23))),IF('Forward Curve'!$D$7=DataValidation!$A$4,Vols!$D23*(1+(SQRT(YEARFRAC($A$2,$A23,2))*(1*$B23)))+0.03,IF('Forward Curve'!$D$7=DataValidation!$A$5,Vols!$G23*(1+(SQRT(YEARFRAC($A$2,$A23,2))*(1*$B23))),""))))</f>
        <v>1.0458577079682943E-2</v>
      </c>
      <c r="L23" s="7">
        <f>IF('Forward Curve'!$D$7=DataValidation!$A$2,Vols!$D23*(1+(SQRT(YEARFRAC($A$2,$A23,2))*(2*$B23))),IF('Forward Curve'!$D$7=DataValidation!$A$3,Vols!$E23*(1+(SQRT(YEARFRAC($A$2,$A23,2))*(2*$B23))),IF('Forward Curve'!$D$7=DataValidation!$A$4,Vols!$D23*(1+(SQRT(YEARFRAC($A$2,$A23,2))*(2*$B23)))+0.03,IF('Forward Curve'!$D$7=DataValidation!$A$5,Vols!$G23*(1+(SQRT(YEARFRAC($A$2,$A23,2))*(2*$B23))),""))))</f>
        <v>1.6928454159365884E-2</v>
      </c>
      <c r="N23" s="47">
        <v>1.8749999999999999E-2</v>
      </c>
      <c r="O23" s="7">
        <f>IF('Forward Curve'!$D$7=DataValidation!$A$2,Vols!$N23,IF('Forward Curve'!$D$7=DataValidation!$A$3,Vols!$N23+(Vols!$E23-Vols!$D23),IF('Forward Curve'!$D$7=DataValidation!$A$4,Vols!$N23+(Vols!$F23-Vols!$D23),IF('Forward Curve'!$D$7=DataValidation!$A$5,Vols!$N23+(Vols!$G23-Vols!$D23)))))</f>
        <v>1.8749999999999999E-2</v>
      </c>
      <c r="P23" s="7">
        <f>IF('Forward Curve'!$D$7=DataValidation!$A$2,$D23+0.0025,IF('Forward Curve'!$D$7=DataValidation!$A$3,$E23+0.0025,IF('Forward Curve'!$D$7=DataValidation!$A$4,Vols!$F23+0.0025,IF('Forward Curve'!$D$7=DataValidation!$A$5,Vols!$G23+0.0025,""))))</f>
        <v>6.4887E-3</v>
      </c>
      <c r="Q23" s="7">
        <f>IF('Forward Curve'!$D$7=DataValidation!$A$2,$D23+0.005,IF('Forward Curve'!$D$7=DataValidation!$A$3,$E23+0.005,IF('Forward Curve'!$D$7=DataValidation!$A$4,Vols!$F23+0.005,IF('Forward Curve'!$D$7=DataValidation!$A$5,Vols!$G23+0.005,""))))</f>
        <v>8.9887000000000005E-3</v>
      </c>
      <c r="S23" s="51">
        <f>IF('Forward Curve'!$D$8=DataValidation!$B$2,Vols!$L23,IF('Forward Curve'!$D$8=DataValidation!$B$3,Vols!$K23,IF('Forward Curve'!$D$8=DataValidation!$B$4,Vols!$J23,IF('Forward Curve'!$D$8=DataValidation!$B$5,Vols!$I23,IF('Forward Curve'!$D$8=DataValidation!$B$7,$O23,IF('Forward Curve'!$D$8=DataValidation!$B$8,Vols!$P23,IF('Forward Curve'!$D$8=DataValidation!$B$9,Vols!$Q23,"ERROR")))))))</f>
        <v>1.0458577079682943E-2</v>
      </c>
      <c r="V23" s="37"/>
      <c r="W23" s="37"/>
    </row>
    <row r="24" spans="1:23" x14ac:dyDescent="0.25">
      <c r="A24" s="5">
        <f>'Forward Curve'!$B35</f>
        <v>44589</v>
      </c>
      <c r="B24" s="6">
        <v>1.2151000000000001</v>
      </c>
      <c r="C24" s="7"/>
      <c r="D24" s="6">
        <v>3.9576999999999998E-3</v>
      </c>
      <c r="E24" s="6">
        <v>4.6147999999999996E-3</v>
      </c>
      <c r="F24" s="43">
        <v>3.4065893415327064E-2</v>
      </c>
      <c r="G24" s="43">
        <v>1.6809025701422112E-3</v>
      </c>
      <c r="H24" s="8"/>
      <c r="I24" s="7">
        <f>IF('Forward Curve'!$D$7=DataValidation!$A$2,Vols!$D24*(1-(SQRT(YEARFRAC($A$2,$A24,2))*(2*$B24))),IF('Forward Curve'!$D$7=DataValidation!$A$3,Vols!$E24*(1-(SQRT(YEARFRAC($A$2,$A24,2))*(2*$B24))),IF('Forward Curve'!$D$7=DataValidation!$A$4,Vols!$D24*(1-(SQRT(YEARFRAC($A$2,$A24,2))*(2*$B24)))+0.03,IF('Forward Curve'!$D$7=DataValidation!$A$5,Vols!$G24*(1-(SQRT(YEARFRAC($A$2,$A24,2))*(2*$B24))),""))))</f>
        <v>-9.143825554736645E-3</v>
      </c>
      <c r="J24" s="7">
        <f>IF('Forward Curve'!$D$7=DataValidation!$A$2,Vols!$D24*(1-(SQRT(YEARFRAC($A$2,$A24,2))*(1*$B24))),IF('Forward Curve'!$D$7=DataValidation!$A$3,Vols!$E24*(1-(SQRT(YEARFRAC($A$2,$A24,2))*(1*$B24))),IF('Forward Curve'!$D$7=DataValidation!$A$4,Vols!$D24*(1-(SQRT(YEARFRAC($A$2,$A24,2))*(1*$B24)))+0.03,IF('Forward Curve'!$D$7=DataValidation!$A$5,Vols!$G24*(1-(SQRT(YEARFRAC($A$2,$A24,2))*(1*$B24))),""))))</f>
        <v>-2.5930627773683226E-3</v>
      </c>
      <c r="K24" s="7">
        <f>IF('Forward Curve'!$D$7=DataValidation!$A$2,Vols!$D24*(1+(SQRT(YEARFRAC($A$2,$A24,2))*(1*$B24))),IF('Forward Curve'!$D$7=DataValidation!$A$3,Vols!$E24*(1+(SQRT(YEARFRAC($A$2,$A24,2))*(1*$B24))),IF('Forward Curve'!$D$7=DataValidation!$A$4,Vols!$D24*(1+(SQRT(YEARFRAC($A$2,$A24,2))*(1*$B24)))+0.03,IF('Forward Curve'!$D$7=DataValidation!$A$5,Vols!$G24*(1+(SQRT(YEARFRAC($A$2,$A24,2))*(1*$B24))),""))))</f>
        <v>1.0508462777368322E-2</v>
      </c>
      <c r="L24" s="7">
        <f>IF('Forward Curve'!$D$7=DataValidation!$A$2,Vols!$D24*(1+(SQRT(YEARFRAC($A$2,$A24,2))*(2*$B24))),IF('Forward Curve'!$D$7=DataValidation!$A$3,Vols!$E24*(1+(SQRT(YEARFRAC($A$2,$A24,2))*(2*$B24))),IF('Forward Curve'!$D$7=DataValidation!$A$4,Vols!$D24*(1+(SQRT(YEARFRAC($A$2,$A24,2))*(2*$B24)))+0.03,IF('Forward Curve'!$D$7=DataValidation!$A$5,Vols!$G24*(1+(SQRT(YEARFRAC($A$2,$A24,2))*(2*$B24))),""))))</f>
        <v>1.7059225554736646E-2</v>
      </c>
      <c r="N24" s="46">
        <f>N23+(($N$35-$N$23)/12)</f>
        <v>1.8958333333333334E-2</v>
      </c>
      <c r="O24" s="7">
        <f>IF('Forward Curve'!$D$7=DataValidation!$A$2,Vols!$N24,IF('Forward Curve'!$D$7=DataValidation!$A$3,Vols!$N24+(Vols!$E24-Vols!$D24),IF('Forward Curve'!$D$7=DataValidation!$A$4,Vols!$N24+(Vols!$F24-Vols!$D24),IF('Forward Curve'!$D$7=DataValidation!$A$5,Vols!$N24+(Vols!$G24-Vols!$D24)))))</f>
        <v>1.8958333333333334E-2</v>
      </c>
      <c r="P24" s="7">
        <f>IF('Forward Curve'!$D$7=DataValidation!$A$2,$D24+0.0025,IF('Forward Curve'!$D$7=DataValidation!$A$3,$E24+0.0025,IF('Forward Curve'!$D$7=DataValidation!$A$4,Vols!$F24+0.0025,IF('Forward Curve'!$D$7=DataValidation!$A$5,Vols!$G24+0.0025,""))))</f>
        <v>6.4577000000000002E-3</v>
      </c>
      <c r="Q24" s="7">
        <f>IF('Forward Curve'!$D$7=DataValidation!$A$2,$D24+0.005,IF('Forward Curve'!$D$7=DataValidation!$A$3,$E24+0.005,IF('Forward Curve'!$D$7=DataValidation!$A$4,Vols!$F24+0.005,IF('Forward Curve'!$D$7=DataValidation!$A$5,Vols!$G24+0.005,""))))</f>
        <v>8.957699999999999E-3</v>
      </c>
      <c r="S24" s="51">
        <f>IF('Forward Curve'!$D$8=DataValidation!$B$2,Vols!$L24,IF('Forward Curve'!$D$8=DataValidation!$B$3,Vols!$K24,IF('Forward Curve'!$D$8=DataValidation!$B$4,Vols!$J24,IF('Forward Curve'!$D$8=DataValidation!$B$5,Vols!$I24,IF('Forward Curve'!$D$8=DataValidation!$B$7,$O24,IF('Forward Curve'!$D$8=DataValidation!$B$8,Vols!$P24,IF('Forward Curve'!$D$8=DataValidation!$B$9,Vols!$Q24,"ERROR")))))))</f>
        <v>1.0508462777368322E-2</v>
      </c>
      <c r="V24" s="37"/>
      <c r="W24" s="37"/>
    </row>
    <row r="25" spans="1:23" x14ac:dyDescent="0.25">
      <c r="A25" s="5">
        <f>'Forward Curve'!$B36</f>
        <v>44620</v>
      </c>
      <c r="B25" s="6">
        <v>1.2176</v>
      </c>
      <c r="C25" s="7"/>
      <c r="D25" s="6">
        <v>3.9267999999999994E-3</v>
      </c>
      <c r="E25" s="6">
        <v>4.5434999999999998E-3</v>
      </c>
      <c r="F25" s="43">
        <v>3.4042621724715359E-2</v>
      </c>
      <c r="G25" s="43">
        <v>1.7489038942453128E-3</v>
      </c>
      <c r="H25" s="8"/>
      <c r="I25" s="7">
        <f>IF('Forward Curve'!$D$7=DataValidation!$A$2,Vols!$D25*(1-(SQRT(YEARFRAC($A$2,$A25,2))*(2*$B25))),IF('Forward Curve'!$D$7=DataValidation!$A$3,Vols!$E25*(1-(SQRT(YEARFRAC($A$2,$A25,2))*(2*$B25))),IF('Forward Curve'!$D$7=DataValidation!$A$4,Vols!$D25*(1-(SQRT(YEARFRAC($A$2,$A25,2))*(2*$B25)))+0.03,IF('Forward Curve'!$D$7=DataValidation!$A$5,Vols!$G25*(1-(SQRT(YEARFRAC($A$2,$A25,2))*(2*$B25))),""))))</f>
        <v>-9.3980017103032516E-3</v>
      </c>
      <c r="J25" s="7">
        <f>IF('Forward Curve'!$D$7=DataValidation!$A$2,Vols!$D25*(1-(SQRT(YEARFRAC($A$2,$A25,2))*(1*$B25))),IF('Forward Curve'!$D$7=DataValidation!$A$3,Vols!$E25*(1-(SQRT(YEARFRAC($A$2,$A25,2))*(1*$B25))),IF('Forward Curve'!$D$7=DataValidation!$A$4,Vols!$D25*(1-(SQRT(YEARFRAC($A$2,$A25,2))*(1*$B25)))+0.03,IF('Forward Curve'!$D$7=DataValidation!$A$5,Vols!$G25*(1-(SQRT(YEARFRAC($A$2,$A25,2))*(1*$B25))),""))))</f>
        <v>-2.7356008551516261E-3</v>
      </c>
      <c r="K25" s="7">
        <f>IF('Forward Curve'!$D$7=DataValidation!$A$2,Vols!$D25*(1+(SQRT(YEARFRAC($A$2,$A25,2))*(1*$B25))),IF('Forward Curve'!$D$7=DataValidation!$A$3,Vols!$E25*(1+(SQRT(YEARFRAC($A$2,$A25,2))*(1*$B25))),IF('Forward Curve'!$D$7=DataValidation!$A$4,Vols!$D25*(1+(SQRT(YEARFRAC($A$2,$A25,2))*(1*$B25)))+0.03,IF('Forward Curve'!$D$7=DataValidation!$A$5,Vols!$G25*(1+(SQRT(YEARFRAC($A$2,$A25,2))*(1*$B25))),""))))</f>
        <v>1.0589200855151625E-2</v>
      </c>
      <c r="L25" s="7">
        <f>IF('Forward Curve'!$D$7=DataValidation!$A$2,Vols!$D25*(1+(SQRT(YEARFRAC($A$2,$A25,2))*(2*$B25))),IF('Forward Curve'!$D$7=DataValidation!$A$3,Vols!$E25*(1+(SQRT(YEARFRAC($A$2,$A25,2))*(2*$B25))),IF('Forward Curve'!$D$7=DataValidation!$A$4,Vols!$D25*(1+(SQRT(YEARFRAC($A$2,$A25,2))*(2*$B25)))+0.03,IF('Forward Curve'!$D$7=DataValidation!$A$5,Vols!$G25*(1+(SQRT(YEARFRAC($A$2,$A25,2))*(2*$B25))),""))))</f>
        <v>1.7251601710303249E-2</v>
      </c>
      <c r="N25" s="46">
        <f t="shared" ref="N25:N34" si="1">N24+(($N$35-$N$23)/12)</f>
        <v>1.9166666666666669E-2</v>
      </c>
      <c r="O25" s="7">
        <f>IF('Forward Curve'!$D$7=DataValidation!$A$2,Vols!$N25,IF('Forward Curve'!$D$7=DataValidation!$A$3,Vols!$N25+(Vols!$E25-Vols!$D25),IF('Forward Curve'!$D$7=DataValidation!$A$4,Vols!$N25+(Vols!$F25-Vols!$D25),IF('Forward Curve'!$D$7=DataValidation!$A$5,Vols!$N25+(Vols!$G25-Vols!$D25)))))</f>
        <v>1.9166666666666669E-2</v>
      </c>
      <c r="P25" s="7">
        <f>IF('Forward Curve'!$D$7=DataValidation!$A$2,$D25+0.0025,IF('Forward Curve'!$D$7=DataValidation!$A$3,$E25+0.0025,IF('Forward Curve'!$D$7=DataValidation!$A$4,Vols!$F25+0.0025,IF('Forward Curve'!$D$7=DataValidation!$A$5,Vols!$G25+0.0025,""))))</f>
        <v>6.4267999999999999E-3</v>
      </c>
      <c r="Q25" s="7">
        <f>IF('Forward Curve'!$D$7=DataValidation!$A$2,$D25+0.005,IF('Forward Curve'!$D$7=DataValidation!$A$3,$E25+0.005,IF('Forward Curve'!$D$7=DataValidation!$A$4,Vols!$F25+0.005,IF('Forward Curve'!$D$7=DataValidation!$A$5,Vols!$G25+0.005,""))))</f>
        <v>8.9267999999999986E-3</v>
      </c>
      <c r="S25" s="51">
        <f>IF('Forward Curve'!$D$8=DataValidation!$B$2,Vols!$L25,IF('Forward Curve'!$D$8=DataValidation!$B$3,Vols!$K25,IF('Forward Curve'!$D$8=DataValidation!$B$4,Vols!$J25,IF('Forward Curve'!$D$8=DataValidation!$B$5,Vols!$I25,IF('Forward Curve'!$D$8=DataValidation!$B$7,$O25,IF('Forward Curve'!$D$8=DataValidation!$B$8,Vols!$P25,IF('Forward Curve'!$D$8=DataValidation!$B$9,Vols!$Q25,"ERROR")))))))</f>
        <v>1.0589200855151625E-2</v>
      </c>
      <c r="V25" s="37"/>
      <c r="W25" s="37"/>
    </row>
    <row r="26" spans="1:23" x14ac:dyDescent="0.25">
      <c r="A26" s="5">
        <f>'Forward Curve'!$B37</f>
        <v>44648</v>
      </c>
      <c r="B26" s="6">
        <v>1.1765000000000001</v>
      </c>
      <c r="C26" s="7"/>
      <c r="D26" s="6">
        <v>4.1159999999999999E-3</v>
      </c>
      <c r="E26" s="6">
        <v>4.4689999999999999E-3</v>
      </c>
      <c r="F26" s="43">
        <v>3.4022807273786676E-2</v>
      </c>
      <c r="G26" s="43">
        <v>1.8204119251993027E-3</v>
      </c>
      <c r="H26" s="8"/>
      <c r="I26" s="7">
        <f>IF('Forward Curve'!$D$7=DataValidation!$A$2,Vols!$D26*(1-(SQRT(YEARFRAC($A$2,$A26,2))*(2*$B26))),IF('Forward Curve'!$D$7=DataValidation!$A$3,Vols!$E26*(1-(SQRT(YEARFRAC($A$2,$A26,2))*(2*$B26))),IF('Forward Curve'!$D$7=DataValidation!$A$4,Vols!$D26*(1-(SQRT(YEARFRAC($A$2,$A26,2))*(2*$B26)))+0.03,IF('Forward Curve'!$D$7=DataValidation!$A$5,Vols!$G26*(1-(SQRT(YEARFRAC($A$2,$A26,2))*(2*$B26))),""))))</f>
        <v>-9.6470043871126794E-3</v>
      </c>
      <c r="J26" s="7">
        <f>IF('Forward Curve'!$D$7=DataValidation!$A$2,Vols!$D26*(1-(SQRT(YEARFRAC($A$2,$A26,2))*(1*$B26))),IF('Forward Curve'!$D$7=DataValidation!$A$3,Vols!$E26*(1-(SQRT(YEARFRAC($A$2,$A26,2))*(1*$B26))),IF('Forward Curve'!$D$7=DataValidation!$A$4,Vols!$D26*(1-(SQRT(YEARFRAC($A$2,$A26,2))*(1*$B26)))+0.03,IF('Forward Curve'!$D$7=DataValidation!$A$5,Vols!$G26*(1-(SQRT(YEARFRAC($A$2,$A26,2))*(1*$B26))),""))))</f>
        <v>-2.7655021935563398E-3</v>
      </c>
      <c r="K26" s="7">
        <f>IF('Forward Curve'!$D$7=DataValidation!$A$2,Vols!$D26*(1+(SQRT(YEARFRAC($A$2,$A26,2))*(1*$B26))),IF('Forward Curve'!$D$7=DataValidation!$A$3,Vols!$E26*(1+(SQRT(YEARFRAC($A$2,$A26,2))*(1*$B26))),IF('Forward Curve'!$D$7=DataValidation!$A$4,Vols!$D26*(1+(SQRT(YEARFRAC($A$2,$A26,2))*(1*$B26)))+0.03,IF('Forward Curve'!$D$7=DataValidation!$A$5,Vols!$G26*(1+(SQRT(YEARFRAC($A$2,$A26,2))*(1*$B26))),""))))</f>
        <v>1.0997502193556339E-2</v>
      </c>
      <c r="L26" s="7">
        <f>IF('Forward Curve'!$D$7=DataValidation!$A$2,Vols!$D26*(1+(SQRT(YEARFRAC($A$2,$A26,2))*(2*$B26))),IF('Forward Curve'!$D$7=DataValidation!$A$3,Vols!$E26*(1+(SQRT(YEARFRAC($A$2,$A26,2))*(2*$B26))),IF('Forward Curve'!$D$7=DataValidation!$A$4,Vols!$D26*(1+(SQRT(YEARFRAC($A$2,$A26,2))*(2*$B26)))+0.03,IF('Forward Curve'!$D$7=DataValidation!$A$5,Vols!$G26*(1+(SQRT(YEARFRAC($A$2,$A26,2))*(2*$B26))),""))))</f>
        <v>1.7879004387112679E-2</v>
      </c>
      <c r="N26" s="46">
        <f t="shared" si="1"/>
        <v>1.9375000000000003E-2</v>
      </c>
      <c r="O26" s="7">
        <f>IF('Forward Curve'!$D$7=DataValidation!$A$2,Vols!$N26,IF('Forward Curve'!$D$7=DataValidation!$A$3,Vols!$N26+(Vols!$E26-Vols!$D26),IF('Forward Curve'!$D$7=DataValidation!$A$4,Vols!$N26+(Vols!$F26-Vols!$D26),IF('Forward Curve'!$D$7=DataValidation!$A$5,Vols!$N26+(Vols!$G26-Vols!$D26)))))</f>
        <v>1.9375000000000003E-2</v>
      </c>
      <c r="P26" s="7">
        <f>IF('Forward Curve'!$D$7=DataValidation!$A$2,$D26+0.0025,IF('Forward Curve'!$D$7=DataValidation!$A$3,$E26+0.0025,IF('Forward Curve'!$D$7=DataValidation!$A$4,Vols!$F26+0.0025,IF('Forward Curve'!$D$7=DataValidation!$A$5,Vols!$G26+0.0025,""))))</f>
        <v>6.6160000000000004E-3</v>
      </c>
      <c r="Q26" s="7">
        <f>IF('Forward Curve'!$D$7=DataValidation!$A$2,$D26+0.005,IF('Forward Curve'!$D$7=DataValidation!$A$3,$E26+0.005,IF('Forward Curve'!$D$7=DataValidation!$A$4,Vols!$F26+0.005,IF('Forward Curve'!$D$7=DataValidation!$A$5,Vols!$G26+0.005,""))))</f>
        <v>9.1159999999999991E-3</v>
      </c>
      <c r="S26" s="51">
        <f>IF('Forward Curve'!$D$8=DataValidation!$B$2,Vols!$L26,IF('Forward Curve'!$D$8=DataValidation!$B$3,Vols!$K26,IF('Forward Curve'!$D$8=DataValidation!$B$4,Vols!$J26,IF('Forward Curve'!$D$8=DataValidation!$B$5,Vols!$I26,IF('Forward Curve'!$D$8=DataValidation!$B$7,$O26,IF('Forward Curve'!$D$8=DataValidation!$B$8,Vols!$P26,IF('Forward Curve'!$D$8=DataValidation!$B$9,Vols!$Q26,"ERROR")))))))</f>
        <v>1.0997502193556339E-2</v>
      </c>
      <c r="V26" s="37"/>
      <c r="W26" s="37"/>
    </row>
    <row r="27" spans="1:23" x14ac:dyDescent="0.25">
      <c r="A27" s="5">
        <f>'Forward Curve'!$B38</f>
        <v>44679</v>
      </c>
      <c r="B27" s="6">
        <v>1.171</v>
      </c>
      <c r="C27" s="7"/>
      <c r="D27" s="6">
        <v>4.1111999999999998E-3</v>
      </c>
      <c r="E27" s="6">
        <v>4.4252000000000007E-3</v>
      </c>
      <c r="F27" s="43">
        <v>3.3108698827450378E-2</v>
      </c>
      <c r="G27" s="43">
        <v>1.8485678184937404E-3</v>
      </c>
      <c r="H27" s="8"/>
      <c r="I27" s="7">
        <f>IF('Forward Curve'!$D$7=DataValidation!$A$2,Vols!$D27*(1-(SQRT(YEARFRAC($A$2,$A27,2))*(2*$B27))),IF('Forward Curve'!$D$7=DataValidation!$A$3,Vols!$E27*(1-(SQRT(YEARFRAC($A$2,$A27,2))*(2*$B27))),IF('Forward Curve'!$D$7=DataValidation!$A$4,Vols!$D27*(1-(SQRT(YEARFRAC($A$2,$A27,2))*(2*$B27)))+0.03,IF('Forward Curve'!$D$7=DataValidation!$A$5,Vols!$G27*(1-(SQRT(YEARFRAC($A$2,$A27,2))*(2*$B27))),""))))</f>
        <v>-9.8601652947211873E-3</v>
      </c>
      <c r="J27" s="7">
        <f>IF('Forward Curve'!$D$7=DataValidation!$A$2,Vols!$D27*(1-(SQRT(YEARFRAC($A$2,$A27,2))*(1*$B27))),IF('Forward Curve'!$D$7=DataValidation!$A$3,Vols!$E27*(1-(SQRT(YEARFRAC($A$2,$A27,2))*(1*$B27))),IF('Forward Curve'!$D$7=DataValidation!$A$4,Vols!$D27*(1-(SQRT(YEARFRAC($A$2,$A27,2))*(1*$B27)))+0.03,IF('Forward Curve'!$D$7=DataValidation!$A$5,Vols!$G27*(1-(SQRT(YEARFRAC($A$2,$A27,2))*(1*$B27))),""))))</f>
        <v>-2.8744826473605933E-3</v>
      </c>
      <c r="K27" s="7">
        <f>IF('Forward Curve'!$D$7=DataValidation!$A$2,Vols!$D27*(1+(SQRT(YEARFRAC($A$2,$A27,2))*(1*$B27))),IF('Forward Curve'!$D$7=DataValidation!$A$3,Vols!$E27*(1+(SQRT(YEARFRAC($A$2,$A27,2))*(1*$B27))),IF('Forward Curve'!$D$7=DataValidation!$A$4,Vols!$D27*(1+(SQRT(YEARFRAC($A$2,$A27,2))*(1*$B27)))+0.03,IF('Forward Curve'!$D$7=DataValidation!$A$5,Vols!$G27*(1+(SQRT(YEARFRAC($A$2,$A27,2))*(1*$B27))),""))))</f>
        <v>1.1096882647360591E-2</v>
      </c>
      <c r="L27" s="7">
        <f>IF('Forward Curve'!$D$7=DataValidation!$A$2,Vols!$D27*(1+(SQRT(YEARFRAC($A$2,$A27,2))*(2*$B27))),IF('Forward Curve'!$D$7=DataValidation!$A$3,Vols!$E27*(1+(SQRT(YEARFRAC($A$2,$A27,2))*(2*$B27))),IF('Forward Curve'!$D$7=DataValidation!$A$4,Vols!$D27*(1+(SQRT(YEARFRAC($A$2,$A27,2))*(2*$B27)))+0.03,IF('Forward Curve'!$D$7=DataValidation!$A$5,Vols!$G27*(1+(SQRT(YEARFRAC($A$2,$A27,2))*(2*$B27))),""))))</f>
        <v>1.8082565294721183E-2</v>
      </c>
      <c r="M27" s="41"/>
      <c r="N27" s="46">
        <f t="shared" si="1"/>
        <v>1.9583333333333338E-2</v>
      </c>
      <c r="O27" s="7">
        <f>IF('Forward Curve'!$D$7=DataValidation!$A$2,Vols!$N27,IF('Forward Curve'!$D$7=DataValidation!$A$3,Vols!$N27+(Vols!$E27-Vols!$D27),IF('Forward Curve'!$D$7=DataValidation!$A$4,Vols!$N27+(Vols!$F27-Vols!$D27),IF('Forward Curve'!$D$7=DataValidation!$A$5,Vols!$N27+(Vols!$G27-Vols!$D27)))))</f>
        <v>1.9583333333333338E-2</v>
      </c>
      <c r="P27" s="7">
        <f>IF('Forward Curve'!$D$7=DataValidation!$A$2,$D27+0.0025,IF('Forward Curve'!$D$7=DataValidation!$A$3,$E27+0.0025,IF('Forward Curve'!$D$7=DataValidation!$A$4,Vols!$F27+0.0025,IF('Forward Curve'!$D$7=DataValidation!$A$5,Vols!$G27+0.0025,""))))</f>
        <v>6.6111999999999994E-3</v>
      </c>
      <c r="Q27" s="7">
        <f>IF('Forward Curve'!$D$7=DataValidation!$A$2,$D27+0.005,IF('Forward Curve'!$D$7=DataValidation!$A$3,$E27+0.005,IF('Forward Curve'!$D$7=DataValidation!$A$4,Vols!$F27+0.005,IF('Forward Curve'!$D$7=DataValidation!$A$5,Vols!$G27+0.005,""))))</f>
        <v>9.1111999999999999E-3</v>
      </c>
      <c r="S27" s="51">
        <f>IF('Forward Curve'!$D$8=DataValidation!$B$2,Vols!$L27,IF('Forward Curve'!$D$8=DataValidation!$B$3,Vols!$K27,IF('Forward Curve'!$D$8=DataValidation!$B$4,Vols!$J27,IF('Forward Curve'!$D$8=DataValidation!$B$5,Vols!$I27,IF('Forward Curve'!$D$8=DataValidation!$B$7,$O27,IF('Forward Curve'!$D$8=DataValidation!$B$8,Vols!$P27,IF('Forward Curve'!$D$8=DataValidation!$B$9,Vols!$Q27,"ERROR")))))))</f>
        <v>1.1096882647360591E-2</v>
      </c>
      <c r="V27" s="37"/>
      <c r="W27" s="37"/>
    </row>
    <row r="28" spans="1:23" x14ac:dyDescent="0.25">
      <c r="A28" s="5">
        <f>'Forward Curve'!$B39</f>
        <v>44709</v>
      </c>
      <c r="B28" s="6">
        <v>1.1715</v>
      </c>
      <c r="C28" s="7"/>
      <c r="D28" s="6">
        <v>4.0698000000000002E-3</v>
      </c>
      <c r="E28" s="6">
        <v>4.3825999999999995E-3</v>
      </c>
      <c r="F28" s="43">
        <v>3.2970564189795319E-2</v>
      </c>
      <c r="G28" s="43">
        <v>1.909781375783861E-3</v>
      </c>
      <c r="H28" s="8"/>
      <c r="I28" s="7">
        <f>IF('Forward Curve'!$D$7=DataValidation!$A$2,Vols!$D28*(1-(SQRT(YEARFRAC($A$2,$A28,2))*(2*$B28))),IF('Forward Curve'!$D$7=DataValidation!$A$3,Vols!$E28*(1-(SQRT(YEARFRAC($A$2,$A28,2))*(2*$B28))),IF('Forward Curve'!$D$7=DataValidation!$A$4,Vols!$D28*(1-(SQRT(YEARFRAC($A$2,$A28,2))*(2*$B28)))+0.03,IF('Forward Curve'!$D$7=DataValidation!$A$5,Vols!$G28*(1-(SQRT(YEARFRAC($A$2,$A28,2))*(2*$B28))),""))))</f>
        <v>-1.0037932438020354E-2</v>
      </c>
      <c r="J28" s="7">
        <f>IF('Forward Curve'!$D$7=DataValidation!$A$2,Vols!$D28*(1-(SQRT(YEARFRAC($A$2,$A28,2))*(1*$B28))),IF('Forward Curve'!$D$7=DataValidation!$A$3,Vols!$E28*(1-(SQRT(YEARFRAC($A$2,$A28,2))*(1*$B28))),IF('Forward Curve'!$D$7=DataValidation!$A$4,Vols!$D28*(1-(SQRT(YEARFRAC($A$2,$A28,2))*(1*$B28)))+0.03,IF('Forward Curve'!$D$7=DataValidation!$A$5,Vols!$G28*(1-(SQRT(YEARFRAC($A$2,$A28,2))*(1*$B28))),""))))</f>
        <v>-2.9840662190101768E-3</v>
      </c>
      <c r="K28" s="7">
        <f>IF('Forward Curve'!$D$7=DataValidation!$A$2,Vols!$D28*(1+(SQRT(YEARFRAC($A$2,$A28,2))*(1*$B28))),IF('Forward Curve'!$D$7=DataValidation!$A$3,Vols!$E28*(1+(SQRT(YEARFRAC($A$2,$A28,2))*(1*$B28))),IF('Forward Curve'!$D$7=DataValidation!$A$4,Vols!$D28*(1+(SQRT(YEARFRAC($A$2,$A28,2))*(1*$B28)))+0.03,IF('Forward Curve'!$D$7=DataValidation!$A$5,Vols!$G28*(1+(SQRT(YEARFRAC($A$2,$A28,2))*(1*$B28))),""))))</f>
        <v>1.1123666219010177E-2</v>
      </c>
      <c r="L28" s="7">
        <f>IF('Forward Curve'!$D$7=DataValidation!$A$2,Vols!$D28*(1+(SQRT(YEARFRAC($A$2,$A28,2))*(2*$B28))),IF('Forward Curve'!$D$7=DataValidation!$A$3,Vols!$E28*(1+(SQRT(YEARFRAC($A$2,$A28,2))*(2*$B28))),IF('Forward Curve'!$D$7=DataValidation!$A$4,Vols!$D28*(1+(SQRT(YEARFRAC($A$2,$A28,2))*(2*$B28)))+0.03,IF('Forward Curve'!$D$7=DataValidation!$A$5,Vols!$G28*(1+(SQRT(YEARFRAC($A$2,$A28,2))*(2*$B28))),""))))</f>
        <v>1.8177532438020352E-2</v>
      </c>
      <c r="M28" s="41"/>
      <c r="N28" s="46">
        <f t="shared" si="1"/>
        <v>1.9791666666666673E-2</v>
      </c>
      <c r="O28" s="7">
        <f>IF('Forward Curve'!$D$7=DataValidation!$A$2,Vols!$N28,IF('Forward Curve'!$D$7=DataValidation!$A$3,Vols!$N28+(Vols!$E28-Vols!$D28),IF('Forward Curve'!$D$7=DataValidation!$A$4,Vols!$N28+(Vols!$F28-Vols!$D28),IF('Forward Curve'!$D$7=DataValidation!$A$5,Vols!$N28+(Vols!$G28-Vols!$D28)))))</f>
        <v>1.9791666666666673E-2</v>
      </c>
      <c r="P28" s="7">
        <f>IF('Forward Curve'!$D$7=DataValidation!$A$2,$D28+0.0025,IF('Forward Curve'!$D$7=DataValidation!$A$3,$E28+0.0025,IF('Forward Curve'!$D$7=DataValidation!$A$4,Vols!$F28+0.0025,IF('Forward Curve'!$D$7=DataValidation!$A$5,Vols!$G28+0.0025,""))))</f>
        <v>6.5698000000000006E-3</v>
      </c>
      <c r="Q28" s="7">
        <f>IF('Forward Curve'!$D$7=DataValidation!$A$2,$D28+0.005,IF('Forward Curve'!$D$7=DataValidation!$A$3,$E28+0.005,IF('Forward Curve'!$D$7=DataValidation!$A$4,Vols!$F28+0.005,IF('Forward Curve'!$D$7=DataValidation!$A$5,Vols!$G28+0.005,""))))</f>
        <v>9.0697999999999994E-3</v>
      </c>
      <c r="S28" s="51">
        <f>IF('Forward Curve'!$D$8=DataValidation!$B$2,Vols!$L28,IF('Forward Curve'!$D$8=DataValidation!$B$3,Vols!$K28,IF('Forward Curve'!$D$8=DataValidation!$B$4,Vols!$J28,IF('Forward Curve'!$D$8=DataValidation!$B$5,Vols!$I28,IF('Forward Curve'!$D$8=DataValidation!$B$7,$O28,IF('Forward Curve'!$D$8=DataValidation!$B$8,Vols!$P28,IF('Forward Curve'!$D$8=DataValidation!$B$9,Vols!$Q28,"ERROR")))))))</f>
        <v>1.1123666219010177E-2</v>
      </c>
      <c r="V28" s="37"/>
      <c r="W28" s="37"/>
    </row>
    <row r="29" spans="1:23" x14ac:dyDescent="0.25">
      <c r="A29" s="5">
        <f>'Forward Curve'!$B40</f>
        <v>44740</v>
      </c>
      <c r="B29" s="6">
        <v>1.1716</v>
      </c>
      <c r="C29" s="7"/>
      <c r="D29" s="6">
        <v>4.0305000000000002E-3</v>
      </c>
      <c r="E29" s="6">
        <v>4.3430999999999999E-3</v>
      </c>
      <c r="F29" s="43">
        <v>3.2930384032223259E-2</v>
      </c>
      <c r="G29" s="43">
        <v>1.9769130633386922E-3</v>
      </c>
      <c r="H29" s="8"/>
      <c r="I29" s="7">
        <f>IF('Forward Curve'!$D$7=DataValidation!$A$2,Vols!$D29*(1-(SQRT(YEARFRAC($A$2,$A29,2))*(2*$B29))),IF('Forward Curve'!$D$7=DataValidation!$A$3,Vols!$E29*(1-(SQRT(YEARFRAC($A$2,$A29,2))*(2*$B29))),IF('Forward Curve'!$D$7=DataValidation!$A$4,Vols!$D29*(1-(SQRT(YEARFRAC($A$2,$A29,2))*(2*$B29)))+0.03,IF('Forward Curve'!$D$7=DataValidation!$A$5,Vols!$G29*(1-(SQRT(YEARFRAC($A$2,$A29,2))*(2*$B29))),""))))</f>
        <v>-1.0214386218865779E-2</v>
      </c>
      <c r="J29" s="7">
        <f>IF('Forward Curve'!$D$7=DataValidation!$A$2,Vols!$D29*(1-(SQRT(YEARFRAC($A$2,$A29,2))*(1*$B29))),IF('Forward Curve'!$D$7=DataValidation!$A$3,Vols!$E29*(1-(SQRT(YEARFRAC($A$2,$A29,2))*(1*$B29))),IF('Forward Curve'!$D$7=DataValidation!$A$4,Vols!$D29*(1-(SQRT(YEARFRAC($A$2,$A29,2))*(1*$B29)))+0.03,IF('Forward Curve'!$D$7=DataValidation!$A$5,Vols!$G29*(1-(SQRT(YEARFRAC($A$2,$A29,2))*(1*$B29))),""))))</f>
        <v>-3.0919431094328896E-3</v>
      </c>
      <c r="K29" s="7">
        <f>IF('Forward Curve'!$D$7=DataValidation!$A$2,Vols!$D29*(1+(SQRT(YEARFRAC($A$2,$A29,2))*(1*$B29))),IF('Forward Curve'!$D$7=DataValidation!$A$3,Vols!$E29*(1+(SQRT(YEARFRAC($A$2,$A29,2))*(1*$B29))),IF('Forward Curve'!$D$7=DataValidation!$A$4,Vols!$D29*(1+(SQRT(YEARFRAC($A$2,$A29,2))*(1*$B29)))+0.03,IF('Forward Curve'!$D$7=DataValidation!$A$5,Vols!$G29*(1+(SQRT(YEARFRAC($A$2,$A29,2))*(1*$B29))),""))))</f>
        <v>1.115294310943289E-2</v>
      </c>
      <c r="L29" s="7">
        <f>IF('Forward Curve'!$D$7=DataValidation!$A$2,Vols!$D29*(1+(SQRT(YEARFRAC($A$2,$A29,2))*(2*$B29))),IF('Forward Curve'!$D$7=DataValidation!$A$3,Vols!$E29*(1+(SQRT(YEARFRAC($A$2,$A29,2))*(2*$B29))),IF('Forward Curve'!$D$7=DataValidation!$A$4,Vols!$D29*(1+(SQRT(YEARFRAC($A$2,$A29,2))*(2*$B29)))+0.03,IF('Forward Curve'!$D$7=DataValidation!$A$5,Vols!$G29*(1+(SQRT(YEARFRAC($A$2,$A29,2))*(2*$B29))),""))))</f>
        <v>1.8275386218865781E-2</v>
      </c>
      <c r="N29" s="46">
        <f t="shared" si="1"/>
        <v>2.0000000000000007E-2</v>
      </c>
      <c r="O29" s="7">
        <f>IF('Forward Curve'!$D$7=DataValidation!$A$2,Vols!$N29,IF('Forward Curve'!$D$7=DataValidation!$A$3,Vols!$N29+(Vols!$E29-Vols!$D29),IF('Forward Curve'!$D$7=DataValidation!$A$4,Vols!$N29+(Vols!$F29-Vols!$D29),IF('Forward Curve'!$D$7=DataValidation!$A$5,Vols!$N29+(Vols!$G29-Vols!$D29)))))</f>
        <v>2.0000000000000007E-2</v>
      </c>
      <c r="P29" s="7">
        <f>IF('Forward Curve'!$D$7=DataValidation!$A$2,$D29+0.0025,IF('Forward Curve'!$D$7=DataValidation!$A$3,$E29+0.0025,IF('Forward Curve'!$D$7=DataValidation!$A$4,Vols!$F29+0.0025,IF('Forward Curve'!$D$7=DataValidation!$A$5,Vols!$G29+0.0025,""))))</f>
        <v>6.5304999999999998E-3</v>
      </c>
      <c r="Q29" s="7">
        <f>IF('Forward Curve'!$D$7=DataValidation!$A$2,$D29+0.005,IF('Forward Curve'!$D$7=DataValidation!$A$3,$E29+0.005,IF('Forward Curve'!$D$7=DataValidation!$A$4,Vols!$F29+0.005,IF('Forward Curve'!$D$7=DataValidation!$A$5,Vols!$G29+0.005,""))))</f>
        <v>9.0305000000000003E-3</v>
      </c>
      <c r="S29" s="51">
        <f>IF('Forward Curve'!$D$8=DataValidation!$B$2,Vols!$L29,IF('Forward Curve'!$D$8=DataValidation!$B$3,Vols!$K29,IF('Forward Curve'!$D$8=DataValidation!$B$4,Vols!$J29,IF('Forward Curve'!$D$8=DataValidation!$B$5,Vols!$I29,IF('Forward Curve'!$D$8=DataValidation!$B$7,$O29,IF('Forward Curve'!$D$8=DataValidation!$B$8,Vols!$P29,IF('Forward Curve'!$D$8=DataValidation!$B$9,Vols!$Q29,"ERROR")))))))</f>
        <v>1.115294310943289E-2</v>
      </c>
      <c r="V29" s="37"/>
      <c r="W29" s="37"/>
    </row>
    <row r="30" spans="1:23" x14ac:dyDescent="0.25">
      <c r="A30" s="5">
        <f>'Forward Curve'!$B41</f>
        <v>44770</v>
      </c>
      <c r="B30" s="6">
        <v>1.1718999999999999</v>
      </c>
      <c r="C30" s="7"/>
      <c r="D30" s="6">
        <v>3.9899000000000002E-3</v>
      </c>
      <c r="E30" s="6">
        <v>4.3029000000000001E-3</v>
      </c>
      <c r="F30" s="43">
        <v>3.2888901014287791E-2</v>
      </c>
      <c r="G30" s="43">
        <v>2.0463785138682697E-3</v>
      </c>
      <c r="H30" s="8"/>
      <c r="I30" s="7">
        <f>IF('Forward Curve'!$D$7=DataValidation!$A$2,Vols!$D30*(1-(SQRT(YEARFRAC($A$2,$A30,2))*(2*$B30))),IF('Forward Curve'!$D$7=DataValidation!$A$3,Vols!$E30*(1-(SQRT(YEARFRAC($A$2,$A30,2))*(2*$B30))),IF('Forward Curve'!$D$7=DataValidation!$A$4,Vols!$D30*(1-(SQRT(YEARFRAC($A$2,$A30,2))*(2*$B30)))+0.03,IF('Forward Curve'!$D$7=DataValidation!$A$5,Vols!$G30*(1-(SQRT(YEARFRAC($A$2,$A30,2))*(2*$B30))),""))))</f>
        <v>-1.0371115655301355E-2</v>
      </c>
      <c r="J30" s="7">
        <f>IF('Forward Curve'!$D$7=DataValidation!$A$2,Vols!$D30*(1-(SQRT(YEARFRAC($A$2,$A30,2))*(1*$B30))),IF('Forward Curve'!$D$7=DataValidation!$A$3,Vols!$E30*(1-(SQRT(YEARFRAC($A$2,$A30,2))*(1*$B30))),IF('Forward Curve'!$D$7=DataValidation!$A$4,Vols!$D30*(1-(SQRT(YEARFRAC($A$2,$A30,2))*(1*$B30)))+0.03,IF('Forward Curve'!$D$7=DataValidation!$A$5,Vols!$G30*(1-(SQRT(YEARFRAC($A$2,$A30,2))*(1*$B30))),""))))</f>
        <v>-3.1906078276506774E-3</v>
      </c>
      <c r="K30" s="7">
        <f>IF('Forward Curve'!$D$7=DataValidation!$A$2,Vols!$D30*(1+(SQRT(YEARFRAC($A$2,$A30,2))*(1*$B30))),IF('Forward Curve'!$D$7=DataValidation!$A$3,Vols!$E30*(1+(SQRT(YEARFRAC($A$2,$A30,2))*(1*$B30))),IF('Forward Curve'!$D$7=DataValidation!$A$4,Vols!$D30*(1+(SQRT(YEARFRAC($A$2,$A30,2))*(1*$B30)))+0.03,IF('Forward Curve'!$D$7=DataValidation!$A$5,Vols!$G30*(1+(SQRT(YEARFRAC($A$2,$A30,2))*(1*$B30))),""))))</f>
        <v>1.1170407827650679E-2</v>
      </c>
      <c r="L30" s="7">
        <f>IF('Forward Curve'!$D$7=DataValidation!$A$2,Vols!$D30*(1+(SQRT(YEARFRAC($A$2,$A30,2))*(2*$B30))),IF('Forward Curve'!$D$7=DataValidation!$A$3,Vols!$E30*(1+(SQRT(YEARFRAC($A$2,$A30,2))*(2*$B30))),IF('Forward Curve'!$D$7=DataValidation!$A$4,Vols!$D30*(1+(SQRT(YEARFRAC($A$2,$A30,2))*(2*$B30)))+0.03,IF('Forward Curve'!$D$7=DataValidation!$A$5,Vols!$G30*(1+(SQRT(YEARFRAC($A$2,$A30,2))*(2*$B30))),""))))</f>
        <v>1.8350915655301357E-2</v>
      </c>
      <c r="N30" s="46">
        <f t="shared" si="1"/>
        <v>2.0208333333333342E-2</v>
      </c>
      <c r="O30" s="7">
        <f>IF('Forward Curve'!$D$7=DataValidation!$A$2,Vols!$N30,IF('Forward Curve'!$D$7=DataValidation!$A$3,Vols!$N30+(Vols!$E30-Vols!$D30),IF('Forward Curve'!$D$7=DataValidation!$A$4,Vols!$N30+(Vols!$F30-Vols!$D30),IF('Forward Curve'!$D$7=DataValidation!$A$5,Vols!$N30+(Vols!$G30-Vols!$D30)))))</f>
        <v>2.0208333333333342E-2</v>
      </c>
      <c r="P30" s="7">
        <f>IF('Forward Curve'!$D$7=DataValidation!$A$2,$D30+0.0025,IF('Forward Curve'!$D$7=DataValidation!$A$3,$E30+0.0025,IF('Forward Curve'!$D$7=DataValidation!$A$4,Vols!$F30+0.0025,IF('Forward Curve'!$D$7=DataValidation!$A$5,Vols!$G30+0.0025,""))))</f>
        <v>6.4898999999999998E-3</v>
      </c>
      <c r="Q30" s="7">
        <f>IF('Forward Curve'!$D$7=DataValidation!$A$2,$D30+0.005,IF('Forward Curve'!$D$7=DataValidation!$A$3,$E30+0.005,IF('Forward Curve'!$D$7=DataValidation!$A$4,Vols!$F30+0.005,IF('Forward Curve'!$D$7=DataValidation!$A$5,Vols!$G30+0.005,""))))</f>
        <v>8.9899000000000003E-3</v>
      </c>
      <c r="S30" s="51">
        <f>IF('Forward Curve'!$D$8=DataValidation!$B$2,Vols!$L30,IF('Forward Curve'!$D$8=DataValidation!$B$3,Vols!$K30,IF('Forward Curve'!$D$8=DataValidation!$B$4,Vols!$J30,IF('Forward Curve'!$D$8=DataValidation!$B$5,Vols!$I30,IF('Forward Curve'!$D$8=DataValidation!$B$7,$O30,IF('Forward Curve'!$D$8=DataValidation!$B$8,Vols!$P30,IF('Forward Curve'!$D$8=DataValidation!$B$9,Vols!$Q30,"ERROR")))))))</f>
        <v>1.1170407827650679E-2</v>
      </c>
      <c r="V30" s="37"/>
      <c r="W30" s="37"/>
    </row>
    <row r="31" spans="1:23" x14ac:dyDescent="0.25">
      <c r="A31" s="5">
        <f>'Forward Curve'!$B42</f>
        <v>44801</v>
      </c>
      <c r="B31" s="6">
        <v>1.1720999999999999</v>
      </c>
      <c r="C31" s="7"/>
      <c r="D31" s="6">
        <v>3.9472999999999999E-3</v>
      </c>
      <c r="E31" s="6">
        <v>4.2614000000000003E-3</v>
      </c>
      <c r="F31" s="43">
        <v>3.2845017628095816E-2</v>
      </c>
      <c r="G31" s="43">
        <v>2.1166193010626541E-3</v>
      </c>
      <c r="H31" s="8"/>
      <c r="I31" s="7">
        <f>IF('Forward Curve'!$D$7=DataValidation!$A$2,Vols!$D31*(1-(SQRT(YEARFRAC($A$2,$A31,2))*(2*$B31))),IF('Forward Curve'!$D$7=DataValidation!$A$3,Vols!$E31*(1-(SQRT(YEARFRAC($A$2,$A31,2))*(2*$B31))),IF('Forward Curve'!$D$7=DataValidation!$A$4,Vols!$D31*(1-(SQRT(YEARFRAC($A$2,$A31,2))*(2*$B31)))+0.03,IF('Forward Curve'!$D$7=DataValidation!$A$5,Vols!$G31*(1-(SQRT(YEARFRAC($A$2,$A31,2))*(2*$B31))),""))))</f>
        <v>-1.051991320980605E-2</v>
      </c>
      <c r="J31" s="7">
        <f>IF('Forward Curve'!$D$7=DataValidation!$A$2,Vols!$D31*(1-(SQRT(YEARFRAC($A$2,$A31,2))*(1*$B31))),IF('Forward Curve'!$D$7=DataValidation!$A$3,Vols!$E31*(1-(SQRT(YEARFRAC($A$2,$A31,2))*(1*$B31))),IF('Forward Curve'!$D$7=DataValidation!$A$4,Vols!$D31*(1-(SQRT(YEARFRAC($A$2,$A31,2))*(1*$B31)))+0.03,IF('Forward Curve'!$D$7=DataValidation!$A$5,Vols!$G31*(1-(SQRT(YEARFRAC($A$2,$A31,2))*(1*$B31))),""))))</f>
        <v>-3.2863066049030245E-3</v>
      </c>
      <c r="K31" s="7">
        <f>IF('Forward Curve'!$D$7=DataValidation!$A$2,Vols!$D31*(1+(SQRT(YEARFRAC($A$2,$A31,2))*(1*$B31))),IF('Forward Curve'!$D$7=DataValidation!$A$3,Vols!$E31*(1+(SQRT(YEARFRAC($A$2,$A31,2))*(1*$B31))),IF('Forward Curve'!$D$7=DataValidation!$A$4,Vols!$D31*(1+(SQRT(YEARFRAC($A$2,$A31,2))*(1*$B31)))+0.03,IF('Forward Curve'!$D$7=DataValidation!$A$5,Vols!$G31*(1+(SQRT(YEARFRAC($A$2,$A31,2))*(1*$B31))),""))))</f>
        <v>1.1180906604903024E-2</v>
      </c>
      <c r="L31" s="7">
        <f>IF('Forward Curve'!$D$7=DataValidation!$A$2,Vols!$D31*(1+(SQRT(YEARFRAC($A$2,$A31,2))*(2*$B31))),IF('Forward Curve'!$D$7=DataValidation!$A$3,Vols!$E31*(1+(SQRT(YEARFRAC($A$2,$A31,2))*(2*$B31))),IF('Forward Curve'!$D$7=DataValidation!$A$4,Vols!$D31*(1+(SQRT(YEARFRAC($A$2,$A31,2))*(2*$B31)))+0.03,IF('Forward Curve'!$D$7=DataValidation!$A$5,Vols!$G31*(1+(SQRT(YEARFRAC($A$2,$A31,2))*(2*$B31))),""))))</f>
        <v>1.8414513209806048E-2</v>
      </c>
      <c r="N31" s="46">
        <f t="shared" si="1"/>
        <v>2.0416666666666677E-2</v>
      </c>
      <c r="O31" s="7">
        <f>IF('Forward Curve'!$D$7=DataValidation!$A$2,Vols!$N31,IF('Forward Curve'!$D$7=DataValidation!$A$3,Vols!$N31+(Vols!$E31-Vols!$D31),IF('Forward Curve'!$D$7=DataValidation!$A$4,Vols!$N31+(Vols!$F31-Vols!$D31),IF('Forward Curve'!$D$7=DataValidation!$A$5,Vols!$N31+(Vols!$G31-Vols!$D31)))))</f>
        <v>2.0416666666666677E-2</v>
      </c>
      <c r="P31" s="7">
        <f>IF('Forward Curve'!$D$7=DataValidation!$A$2,$D31+0.0025,IF('Forward Curve'!$D$7=DataValidation!$A$3,$E31+0.0025,IF('Forward Curve'!$D$7=DataValidation!$A$4,Vols!$F31+0.0025,IF('Forward Curve'!$D$7=DataValidation!$A$5,Vols!$G31+0.0025,""))))</f>
        <v>6.4472999999999996E-3</v>
      </c>
      <c r="Q31" s="7">
        <f>IF('Forward Curve'!$D$7=DataValidation!$A$2,$D31+0.005,IF('Forward Curve'!$D$7=DataValidation!$A$3,$E31+0.005,IF('Forward Curve'!$D$7=DataValidation!$A$4,Vols!$F31+0.005,IF('Forward Curve'!$D$7=DataValidation!$A$5,Vols!$G31+0.005,""))))</f>
        <v>8.9473E-3</v>
      </c>
      <c r="S31" s="51">
        <f>IF('Forward Curve'!$D$8=DataValidation!$B$2,Vols!$L31,IF('Forward Curve'!$D$8=DataValidation!$B$3,Vols!$K31,IF('Forward Curve'!$D$8=DataValidation!$B$4,Vols!$J31,IF('Forward Curve'!$D$8=DataValidation!$B$5,Vols!$I31,IF('Forward Curve'!$D$8=DataValidation!$B$7,$O31,IF('Forward Curve'!$D$8=DataValidation!$B$8,Vols!$P31,IF('Forward Curve'!$D$8=DataValidation!$B$9,Vols!$Q31,"ERROR")))))))</f>
        <v>1.1180906604903024E-2</v>
      </c>
      <c r="V31" s="37"/>
      <c r="W31" s="37"/>
    </row>
    <row r="32" spans="1:23" x14ac:dyDescent="0.25">
      <c r="A32" s="5">
        <f>'Forward Curve'!$B43</f>
        <v>44832</v>
      </c>
      <c r="B32" s="6">
        <v>1.1723999999999999</v>
      </c>
      <c r="C32" s="7"/>
      <c r="D32" s="6">
        <v>3.9068000000000002E-3</v>
      </c>
      <c r="E32" s="6">
        <v>4.2215999999999998E-3</v>
      </c>
      <c r="F32" s="43">
        <v>3.2802307504337658E-2</v>
      </c>
      <c r="G32" s="43">
        <v>2.1884405600916534E-3</v>
      </c>
      <c r="H32" s="8"/>
      <c r="I32" s="7">
        <f>IF('Forward Curve'!$D$7=DataValidation!$A$2,Vols!$D32*(1-(SQRT(YEARFRAC($A$2,$A32,2))*(2*$B32))),IF('Forward Curve'!$D$7=DataValidation!$A$3,Vols!$E32*(1-(SQRT(YEARFRAC($A$2,$A32,2))*(2*$B32))),IF('Forward Curve'!$D$7=DataValidation!$A$4,Vols!$D32*(1-(SQRT(YEARFRAC($A$2,$A32,2))*(2*$B32)))+0.03,IF('Forward Curve'!$D$7=DataValidation!$A$5,Vols!$G32*(1-(SQRT(YEARFRAC($A$2,$A32,2))*(2*$B32))),""))))</f>
        <v>-1.0665728809468453E-2</v>
      </c>
      <c r="J32" s="7">
        <f>IF('Forward Curve'!$D$7=DataValidation!$A$2,Vols!$D32*(1-(SQRT(YEARFRAC($A$2,$A32,2))*(1*$B32))),IF('Forward Curve'!$D$7=DataValidation!$A$3,Vols!$E32*(1-(SQRT(YEARFRAC($A$2,$A32,2))*(1*$B32))),IF('Forward Curve'!$D$7=DataValidation!$A$4,Vols!$D32*(1-(SQRT(YEARFRAC($A$2,$A32,2))*(1*$B32)))+0.03,IF('Forward Curve'!$D$7=DataValidation!$A$5,Vols!$G32*(1-(SQRT(YEARFRAC($A$2,$A32,2))*(1*$B32))),""))))</f>
        <v>-3.379464404734227E-3</v>
      </c>
      <c r="K32" s="7">
        <f>IF('Forward Curve'!$D$7=DataValidation!$A$2,Vols!$D32*(1+(SQRT(YEARFRAC($A$2,$A32,2))*(1*$B32))),IF('Forward Curve'!$D$7=DataValidation!$A$3,Vols!$E32*(1+(SQRT(YEARFRAC($A$2,$A32,2))*(1*$B32))),IF('Forward Curve'!$D$7=DataValidation!$A$4,Vols!$D32*(1+(SQRT(YEARFRAC($A$2,$A32,2))*(1*$B32)))+0.03,IF('Forward Curve'!$D$7=DataValidation!$A$5,Vols!$G32*(1+(SQRT(YEARFRAC($A$2,$A32,2))*(1*$B32))),""))))</f>
        <v>1.1193064404734228E-2</v>
      </c>
      <c r="L32" s="7">
        <f>IF('Forward Curve'!$D$7=DataValidation!$A$2,Vols!$D32*(1+(SQRT(YEARFRAC($A$2,$A32,2))*(2*$B32))),IF('Forward Curve'!$D$7=DataValidation!$A$3,Vols!$E32*(1+(SQRT(YEARFRAC($A$2,$A32,2))*(2*$B32))),IF('Forward Curve'!$D$7=DataValidation!$A$4,Vols!$D32*(1+(SQRT(YEARFRAC($A$2,$A32,2))*(2*$B32)))+0.03,IF('Forward Curve'!$D$7=DataValidation!$A$5,Vols!$G32*(1+(SQRT(YEARFRAC($A$2,$A32,2))*(2*$B32))),""))))</f>
        <v>1.8479328809468454E-2</v>
      </c>
      <c r="N32" s="46">
        <f t="shared" si="1"/>
        <v>2.0625000000000011E-2</v>
      </c>
      <c r="O32" s="7">
        <f>IF('Forward Curve'!$D$7=DataValidation!$A$2,Vols!$N32,IF('Forward Curve'!$D$7=DataValidation!$A$3,Vols!$N32+(Vols!$E32-Vols!$D32),IF('Forward Curve'!$D$7=DataValidation!$A$4,Vols!$N32+(Vols!$F32-Vols!$D32),IF('Forward Curve'!$D$7=DataValidation!$A$5,Vols!$N32+(Vols!$G32-Vols!$D32)))))</f>
        <v>2.0625000000000011E-2</v>
      </c>
      <c r="P32" s="7">
        <f>IF('Forward Curve'!$D$7=DataValidation!$A$2,$D32+0.0025,IF('Forward Curve'!$D$7=DataValidation!$A$3,$E32+0.0025,IF('Forward Curve'!$D$7=DataValidation!$A$4,Vols!$F32+0.0025,IF('Forward Curve'!$D$7=DataValidation!$A$5,Vols!$G32+0.0025,""))))</f>
        <v>6.4068000000000007E-3</v>
      </c>
      <c r="Q32" s="7">
        <f>IF('Forward Curve'!$D$7=DataValidation!$A$2,$D32+0.005,IF('Forward Curve'!$D$7=DataValidation!$A$3,$E32+0.005,IF('Forward Curve'!$D$7=DataValidation!$A$4,Vols!$F32+0.005,IF('Forward Curve'!$D$7=DataValidation!$A$5,Vols!$G32+0.005,""))))</f>
        <v>8.9067999999999994E-3</v>
      </c>
      <c r="S32" s="51">
        <f>IF('Forward Curve'!$D$8=DataValidation!$B$2,Vols!$L32,IF('Forward Curve'!$D$8=DataValidation!$B$3,Vols!$K32,IF('Forward Curve'!$D$8=DataValidation!$B$4,Vols!$J32,IF('Forward Curve'!$D$8=DataValidation!$B$5,Vols!$I32,IF('Forward Curve'!$D$8=DataValidation!$B$7,$O32,IF('Forward Curve'!$D$8=DataValidation!$B$8,Vols!$P32,IF('Forward Curve'!$D$8=DataValidation!$B$9,Vols!$Q32,"ERROR")))))))</f>
        <v>1.1193064404734228E-2</v>
      </c>
      <c r="V32" s="37"/>
      <c r="W32" s="37"/>
    </row>
    <row r="33" spans="1:23" x14ac:dyDescent="0.25">
      <c r="A33" s="5">
        <f>'Forward Curve'!$B44</f>
        <v>44862</v>
      </c>
      <c r="B33" s="6">
        <v>1.1726999999999999</v>
      </c>
      <c r="C33" s="7"/>
      <c r="D33" s="6">
        <v>3.8662999999999996E-3</v>
      </c>
      <c r="E33" s="6">
        <v>4.1803000000000005E-3</v>
      </c>
      <c r="F33" s="43">
        <v>3.2754935184912008E-2</v>
      </c>
      <c r="G33" s="43">
        <v>2.2576647317571396E-3</v>
      </c>
      <c r="H33" s="8"/>
      <c r="I33" s="7">
        <f>IF('Forward Curve'!$D$7=DataValidation!$A$2,Vols!$D33*(1-(SQRT(YEARFRAC($A$2,$A33,2))*(2*$B33))),IF('Forward Curve'!$D$7=DataValidation!$A$3,Vols!$E33*(1-(SQRT(YEARFRAC($A$2,$A33,2))*(2*$B33))),IF('Forward Curve'!$D$7=DataValidation!$A$4,Vols!$D33*(1-(SQRT(YEARFRAC($A$2,$A33,2))*(2*$B33)))+0.03,IF('Forward Curve'!$D$7=DataValidation!$A$5,Vols!$G33*(1-(SQRT(YEARFRAC($A$2,$A33,2))*(2*$B33))),""))))</f>
        <v>-1.0794444717822397E-2</v>
      </c>
      <c r="J33" s="7">
        <f>IF('Forward Curve'!$D$7=DataValidation!$A$2,Vols!$D33*(1-(SQRT(YEARFRAC($A$2,$A33,2))*(1*$B33))),IF('Forward Curve'!$D$7=DataValidation!$A$3,Vols!$E33*(1-(SQRT(YEARFRAC($A$2,$A33,2))*(1*$B33))),IF('Forward Curve'!$D$7=DataValidation!$A$4,Vols!$D33*(1-(SQRT(YEARFRAC($A$2,$A33,2))*(1*$B33)))+0.03,IF('Forward Curve'!$D$7=DataValidation!$A$5,Vols!$G33*(1-(SQRT(YEARFRAC($A$2,$A33,2))*(1*$B33))),""))))</f>
        <v>-3.4640723589111988E-3</v>
      </c>
      <c r="K33" s="7">
        <f>IF('Forward Curve'!$D$7=DataValidation!$A$2,Vols!$D33*(1+(SQRT(YEARFRAC($A$2,$A33,2))*(1*$B33))),IF('Forward Curve'!$D$7=DataValidation!$A$3,Vols!$E33*(1+(SQRT(YEARFRAC($A$2,$A33,2))*(1*$B33))),IF('Forward Curve'!$D$7=DataValidation!$A$4,Vols!$D33*(1+(SQRT(YEARFRAC($A$2,$A33,2))*(1*$B33)))+0.03,IF('Forward Curve'!$D$7=DataValidation!$A$5,Vols!$G33*(1+(SQRT(YEARFRAC($A$2,$A33,2))*(1*$B33))),""))))</f>
        <v>1.1196672358911199E-2</v>
      </c>
      <c r="L33" s="7">
        <f>IF('Forward Curve'!$D$7=DataValidation!$A$2,Vols!$D33*(1+(SQRT(YEARFRAC($A$2,$A33,2))*(2*$B33))),IF('Forward Curve'!$D$7=DataValidation!$A$3,Vols!$E33*(1+(SQRT(YEARFRAC($A$2,$A33,2))*(2*$B33))),IF('Forward Curve'!$D$7=DataValidation!$A$4,Vols!$D33*(1+(SQRT(YEARFRAC($A$2,$A33,2))*(2*$B33)))+0.03,IF('Forward Curve'!$D$7=DataValidation!$A$5,Vols!$G33*(1+(SQRT(YEARFRAC($A$2,$A33,2))*(2*$B33))),""))))</f>
        <v>1.8527044717822398E-2</v>
      </c>
      <c r="N33" s="46">
        <f t="shared" si="1"/>
        <v>2.0833333333333346E-2</v>
      </c>
      <c r="O33" s="7">
        <f>IF('Forward Curve'!$D$7=DataValidation!$A$2,Vols!$N33,IF('Forward Curve'!$D$7=DataValidation!$A$3,Vols!$N33+(Vols!$E33-Vols!$D33),IF('Forward Curve'!$D$7=DataValidation!$A$4,Vols!$N33+(Vols!$F33-Vols!$D33),IF('Forward Curve'!$D$7=DataValidation!$A$5,Vols!$N33+(Vols!$G33-Vols!$D33)))))</f>
        <v>2.0833333333333346E-2</v>
      </c>
      <c r="P33" s="7">
        <f>IF('Forward Curve'!$D$7=DataValidation!$A$2,$D33+0.0025,IF('Forward Curve'!$D$7=DataValidation!$A$3,$E33+0.0025,IF('Forward Curve'!$D$7=DataValidation!$A$4,Vols!$F33+0.0025,IF('Forward Curve'!$D$7=DataValidation!$A$5,Vols!$G33+0.0025,""))))</f>
        <v>6.3663000000000001E-3</v>
      </c>
      <c r="Q33" s="7">
        <f>IF('Forward Curve'!$D$7=DataValidation!$A$2,$D33+0.005,IF('Forward Curve'!$D$7=DataValidation!$A$3,$E33+0.005,IF('Forward Curve'!$D$7=DataValidation!$A$4,Vols!$F33+0.005,IF('Forward Curve'!$D$7=DataValidation!$A$5,Vols!$G33+0.005,""))))</f>
        <v>8.8663000000000006E-3</v>
      </c>
      <c r="S33" s="51">
        <f>IF('Forward Curve'!$D$8=DataValidation!$B$2,Vols!$L33,IF('Forward Curve'!$D$8=DataValidation!$B$3,Vols!$K33,IF('Forward Curve'!$D$8=DataValidation!$B$4,Vols!$J33,IF('Forward Curve'!$D$8=DataValidation!$B$5,Vols!$I33,IF('Forward Curve'!$D$8=DataValidation!$B$7,$O33,IF('Forward Curve'!$D$8=DataValidation!$B$8,Vols!$P33,IF('Forward Curve'!$D$8=DataValidation!$B$9,Vols!$Q33,"ERROR")))))))</f>
        <v>1.1196672358911199E-2</v>
      </c>
      <c r="V33" s="37"/>
      <c r="W33" s="37"/>
    </row>
    <row r="34" spans="1:23" x14ac:dyDescent="0.25">
      <c r="A34" s="5">
        <f>'Forward Curve'!$B45</f>
        <v>44893</v>
      </c>
      <c r="B34" s="6">
        <v>1.1733</v>
      </c>
      <c r="C34" s="7"/>
      <c r="D34" s="6">
        <v>3.8265999999999999E-3</v>
      </c>
      <c r="E34" s="6">
        <v>4.1418000000000002E-3</v>
      </c>
      <c r="F34" s="43">
        <v>3.2714981787137276E-2</v>
      </c>
      <c r="G34" s="43">
        <v>2.3246549641866565E-3</v>
      </c>
      <c r="H34" s="8"/>
      <c r="I34" s="7">
        <f>IF('Forward Curve'!$D$7=DataValidation!$A$2,Vols!$D34*(1-(SQRT(YEARFRAC($A$2,$A34,2))*(2*$B34))),IF('Forward Curve'!$D$7=DataValidation!$A$3,Vols!$E34*(1-(SQRT(YEARFRAC($A$2,$A34,2))*(2*$B34))),IF('Forward Curve'!$D$7=DataValidation!$A$4,Vols!$D34*(1-(SQRT(YEARFRAC($A$2,$A34,2))*(2*$B34)))+0.03,IF('Forward Curve'!$D$7=DataValidation!$A$5,Vols!$G34*(1-(SQRT(YEARFRAC($A$2,$A34,2))*(2*$B34))),""))))</f>
        <v>-1.0928223392359143E-2</v>
      </c>
      <c r="J34" s="7">
        <f>IF('Forward Curve'!$D$7=DataValidation!$A$2,Vols!$D34*(1-(SQRT(YEARFRAC($A$2,$A34,2))*(1*$B34))),IF('Forward Curve'!$D$7=DataValidation!$A$3,Vols!$E34*(1-(SQRT(YEARFRAC($A$2,$A34,2))*(1*$B34))),IF('Forward Curve'!$D$7=DataValidation!$A$4,Vols!$D34*(1-(SQRT(YEARFRAC($A$2,$A34,2))*(1*$B34)))+0.03,IF('Forward Curve'!$D$7=DataValidation!$A$5,Vols!$G34*(1-(SQRT(YEARFRAC($A$2,$A34,2))*(1*$B34))),""))))</f>
        <v>-3.5508116961795711E-3</v>
      </c>
      <c r="K34" s="7">
        <f>IF('Forward Curve'!$D$7=DataValidation!$A$2,Vols!$D34*(1+(SQRT(YEARFRAC($A$2,$A34,2))*(1*$B34))),IF('Forward Curve'!$D$7=DataValidation!$A$3,Vols!$E34*(1+(SQRT(YEARFRAC($A$2,$A34,2))*(1*$B34))),IF('Forward Curve'!$D$7=DataValidation!$A$4,Vols!$D34*(1+(SQRT(YEARFRAC($A$2,$A34,2))*(1*$B34)))+0.03,IF('Forward Curve'!$D$7=DataValidation!$A$5,Vols!$G34*(1+(SQRT(YEARFRAC($A$2,$A34,2))*(1*$B34))),""))))</f>
        <v>1.120401169617957E-2</v>
      </c>
      <c r="L34" s="7">
        <f>IF('Forward Curve'!$D$7=DataValidation!$A$2,Vols!$D34*(1+(SQRT(YEARFRAC($A$2,$A34,2))*(2*$B34))),IF('Forward Curve'!$D$7=DataValidation!$A$3,Vols!$E34*(1+(SQRT(YEARFRAC($A$2,$A34,2))*(2*$B34))),IF('Forward Curve'!$D$7=DataValidation!$A$4,Vols!$D34*(1+(SQRT(YEARFRAC($A$2,$A34,2))*(2*$B34)))+0.03,IF('Forward Curve'!$D$7=DataValidation!$A$5,Vols!$G34*(1+(SQRT(YEARFRAC($A$2,$A34,2))*(2*$B34))),""))))</f>
        <v>1.8581423392359141E-2</v>
      </c>
      <c r="N34" s="46">
        <f t="shared" si="1"/>
        <v>2.1041666666666681E-2</v>
      </c>
      <c r="O34" s="7">
        <f>IF('Forward Curve'!$D$7=DataValidation!$A$2,Vols!$N34,IF('Forward Curve'!$D$7=DataValidation!$A$3,Vols!$N34+(Vols!$E34-Vols!$D34),IF('Forward Curve'!$D$7=DataValidation!$A$4,Vols!$N34+(Vols!$F34-Vols!$D34),IF('Forward Curve'!$D$7=DataValidation!$A$5,Vols!$N34+(Vols!$G34-Vols!$D34)))))</f>
        <v>2.1041666666666681E-2</v>
      </c>
      <c r="P34" s="7">
        <f>IF('Forward Curve'!$D$7=DataValidation!$A$2,$D34+0.0025,IF('Forward Curve'!$D$7=DataValidation!$A$3,$E34+0.0025,IF('Forward Curve'!$D$7=DataValidation!$A$4,Vols!$F34+0.0025,IF('Forward Curve'!$D$7=DataValidation!$A$5,Vols!$G34+0.0025,""))))</f>
        <v>6.3265999999999999E-3</v>
      </c>
      <c r="Q34" s="7">
        <f>IF('Forward Curve'!$D$7=DataValidation!$A$2,$D34+0.005,IF('Forward Curve'!$D$7=DataValidation!$A$3,$E34+0.005,IF('Forward Curve'!$D$7=DataValidation!$A$4,Vols!$F34+0.005,IF('Forward Curve'!$D$7=DataValidation!$A$5,Vols!$G34+0.005,""))))</f>
        <v>8.8266000000000004E-3</v>
      </c>
      <c r="S34" s="51">
        <f>IF('Forward Curve'!$D$8=DataValidation!$B$2,Vols!$L34,IF('Forward Curve'!$D$8=DataValidation!$B$3,Vols!$K34,IF('Forward Curve'!$D$8=DataValidation!$B$4,Vols!$J34,IF('Forward Curve'!$D$8=DataValidation!$B$5,Vols!$I34,IF('Forward Curve'!$D$8=DataValidation!$B$7,$O34,IF('Forward Curve'!$D$8=DataValidation!$B$8,Vols!$P34,IF('Forward Curve'!$D$8=DataValidation!$B$9,Vols!$Q34,"ERROR")))))))</f>
        <v>1.120401169617957E-2</v>
      </c>
      <c r="V34" s="37"/>
      <c r="W34" s="37"/>
    </row>
    <row r="35" spans="1:23" x14ac:dyDescent="0.25">
      <c r="A35" s="5">
        <f>'Forward Curve'!$B46</f>
        <v>44923</v>
      </c>
      <c r="B35" s="6">
        <v>1.1735</v>
      </c>
      <c r="C35" s="7"/>
      <c r="D35" s="6">
        <v>3.7862E-3</v>
      </c>
      <c r="E35" s="6">
        <v>4.1018000000000001E-3</v>
      </c>
      <c r="F35" s="43">
        <v>3.2674976205268956E-2</v>
      </c>
      <c r="G35" s="43">
        <v>2.3957822881050883E-3</v>
      </c>
      <c r="H35" s="8"/>
      <c r="I35" s="7">
        <f>IF('Forward Curve'!$D$7=DataValidation!$A$2,Vols!$D35*(1-(SQRT(YEARFRAC($A$2,$A35,2))*(2*$B35))),IF('Forward Curve'!$D$7=DataValidation!$A$3,Vols!$E35*(1-(SQRT(YEARFRAC($A$2,$A35,2))*(2*$B35))),IF('Forward Curve'!$D$7=DataValidation!$A$4,Vols!$D35*(1-(SQRT(YEARFRAC($A$2,$A35,2))*(2*$B35)))+0.03,IF('Forward Curve'!$D$7=DataValidation!$A$5,Vols!$G35*(1-(SQRT(YEARFRAC($A$2,$A35,2))*(2*$B35))),""))))</f>
        <v>-1.1038955287886433E-2</v>
      </c>
      <c r="J35" s="7">
        <f>IF('Forward Curve'!$D$7=DataValidation!$A$2,Vols!$D35*(1-(SQRT(YEARFRAC($A$2,$A35,2))*(1*$B35))),IF('Forward Curve'!$D$7=DataValidation!$A$3,Vols!$E35*(1-(SQRT(YEARFRAC($A$2,$A35,2))*(1*$B35))),IF('Forward Curve'!$D$7=DataValidation!$A$4,Vols!$D35*(1-(SQRT(YEARFRAC($A$2,$A35,2))*(1*$B35)))+0.03,IF('Forward Curve'!$D$7=DataValidation!$A$5,Vols!$G35*(1-(SQRT(YEARFRAC($A$2,$A35,2))*(1*$B35))),""))))</f>
        <v>-3.6263776439432165E-3</v>
      </c>
      <c r="K35" s="7">
        <f>IF('Forward Curve'!$D$7=DataValidation!$A$2,Vols!$D35*(1+(SQRT(YEARFRAC($A$2,$A35,2))*(1*$B35))),IF('Forward Curve'!$D$7=DataValidation!$A$3,Vols!$E35*(1+(SQRT(YEARFRAC($A$2,$A35,2))*(1*$B35))),IF('Forward Curve'!$D$7=DataValidation!$A$4,Vols!$D35*(1+(SQRT(YEARFRAC($A$2,$A35,2))*(1*$B35)))+0.03,IF('Forward Curve'!$D$7=DataValidation!$A$5,Vols!$G35*(1+(SQRT(YEARFRAC($A$2,$A35,2))*(1*$B35))),""))))</f>
        <v>1.1198777643943216E-2</v>
      </c>
      <c r="L35" s="7">
        <f>IF('Forward Curve'!$D$7=DataValidation!$A$2,Vols!$D35*(1+(SQRT(YEARFRAC($A$2,$A35,2))*(2*$B35))),IF('Forward Curve'!$D$7=DataValidation!$A$3,Vols!$E35*(1+(SQRT(YEARFRAC($A$2,$A35,2))*(2*$B35))),IF('Forward Curve'!$D$7=DataValidation!$A$4,Vols!$D35*(1+(SQRT(YEARFRAC($A$2,$A35,2))*(2*$B35)))+0.03,IF('Forward Curve'!$D$7=DataValidation!$A$5,Vols!$G35*(1+(SQRT(YEARFRAC($A$2,$A35,2))*(2*$B35))),""))))</f>
        <v>1.8611355287886433E-2</v>
      </c>
      <c r="N35" s="47">
        <v>2.1250000000000002E-2</v>
      </c>
      <c r="O35" s="7">
        <f>IF('Forward Curve'!$D$7=DataValidation!$A$2,Vols!$N35,IF('Forward Curve'!$D$7=DataValidation!$A$3,Vols!$N35+(Vols!$E35-Vols!$D35),IF('Forward Curve'!$D$7=DataValidation!$A$4,Vols!$N35+(Vols!$F35-Vols!$D35),IF('Forward Curve'!$D$7=DataValidation!$A$5,Vols!$N35+(Vols!$G35-Vols!$D35)))))</f>
        <v>2.1250000000000002E-2</v>
      </c>
      <c r="P35" s="7">
        <f>IF('Forward Curve'!$D$7=DataValidation!$A$2,$D35+0.0025,IF('Forward Curve'!$D$7=DataValidation!$A$3,$E35+0.0025,IF('Forward Curve'!$D$7=DataValidation!$A$4,Vols!$F35+0.0025,IF('Forward Curve'!$D$7=DataValidation!$A$5,Vols!$G35+0.0025,""))))</f>
        <v>6.2862000000000005E-3</v>
      </c>
      <c r="Q35" s="7">
        <f>IF('Forward Curve'!$D$7=DataValidation!$A$2,$D35+0.005,IF('Forward Curve'!$D$7=DataValidation!$A$3,$E35+0.005,IF('Forward Curve'!$D$7=DataValidation!$A$4,Vols!$F35+0.005,IF('Forward Curve'!$D$7=DataValidation!$A$5,Vols!$G35+0.005,""))))</f>
        <v>8.786200000000001E-3</v>
      </c>
      <c r="S35" s="51">
        <f>IF('Forward Curve'!$D$8=DataValidation!$B$2,Vols!$L35,IF('Forward Curve'!$D$8=DataValidation!$B$3,Vols!$K35,IF('Forward Curve'!$D$8=DataValidation!$B$4,Vols!$J35,IF('Forward Curve'!$D$8=DataValidation!$B$5,Vols!$I35,IF('Forward Curve'!$D$8=DataValidation!$B$7,$O35,IF('Forward Curve'!$D$8=DataValidation!$B$8,Vols!$P35,IF('Forward Curve'!$D$8=DataValidation!$B$9,Vols!$Q35,"ERROR")))))))</f>
        <v>1.1198777643943216E-2</v>
      </c>
      <c r="V35" s="37"/>
      <c r="W35" s="37"/>
    </row>
    <row r="36" spans="1:23" x14ac:dyDescent="0.25">
      <c r="A36" s="5">
        <f>'Forward Curve'!$B47</f>
        <v>44954</v>
      </c>
      <c r="B36" s="6">
        <v>1.2805000000000002</v>
      </c>
      <c r="C36" s="7"/>
      <c r="D36" s="6">
        <v>3.7458000000000001E-3</v>
      </c>
      <c r="E36" s="6">
        <v>4.4185000000000006E-3</v>
      </c>
      <c r="F36" s="43">
        <v>3.2625796561078932E-2</v>
      </c>
      <c r="G36" s="43">
        <v>2.4663088297916733E-3</v>
      </c>
      <c r="H36" s="8"/>
      <c r="I36" s="7">
        <f>IF('Forward Curve'!$D$7=DataValidation!$A$2,Vols!$D36*(1-(SQRT(YEARFRAC($A$2,$A36,2))*(2*$B36))),IF('Forward Curve'!$D$7=DataValidation!$A$3,Vols!$E36*(1-(SQRT(YEARFRAC($A$2,$A36,2))*(2*$B36))),IF('Forward Curve'!$D$7=DataValidation!$A$4,Vols!$D36*(1-(SQRT(YEARFRAC($A$2,$A36,2))*(2*$B36)))+0.03,IF('Forward Curve'!$D$7=DataValidation!$A$5,Vols!$G36*(1-(SQRT(YEARFRAC($A$2,$A36,2))*(2*$B36))),""))))</f>
        <v>-1.2504189105841147E-2</v>
      </c>
      <c r="J36" s="7">
        <f>IF('Forward Curve'!$D$7=DataValidation!$A$2,Vols!$D36*(1-(SQRT(YEARFRAC($A$2,$A36,2))*(1*$B36))),IF('Forward Curve'!$D$7=DataValidation!$A$3,Vols!$E36*(1-(SQRT(YEARFRAC($A$2,$A36,2))*(1*$B36))),IF('Forward Curve'!$D$7=DataValidation!$A$4,Vols!$D36*(1-(SQRT(YEARFRAC($A$2,$A36,2))*(1*$B36)))+0.03,IF('Forward Curve'!$D$7=DataValidation!$A$5,Vols!$G36*(1-(SQRT(YEARFRAC($A$2,$A36,2))*(1*$B36))),""))))</f>
        <v>-4.3791945529205734E-3</v>
      </c>
      <c r="K36" s="7">
        <f>IF('Forward Curve'!$D$7=DataValidation!$A$2,Vols!$D36*(1+(SQRT(YEARFRAC($A$2,$A36,2))*(1*$B36))),IF('Forward Curve'!$D$7=DataValidation!$A$3,Vols!$E36*(1+(SQRT(YEARFRAC($A$2,$A36,2))*(1*$B36))),IF('Forward Curve'!$D$7=DataValidation!$A$4,Vols!$D36*(1+(SQRT(YEARFRAC($A$2,$A36,2))*(1*$B36)))+0.03,IF('Forward Curve'!$D$7=DataValidation!$A$5,Vols!$G36*(1+(SQRT(YEARFRAC($A$2,$A36,2))*(1*$B36))),""))))</f>
        <v>1.1870794552920574E-2</v>
      </c>
      <c r="L36" s="7">
        <f>IF('Forward Curve'!$D$7=DataValidation!$A$2,Vols!$D36*(1+(SQRT(YEARFRAC($A$2,$A36,2))*(2*$B36))),IF('Forward Curve'!$D$7=DataValidation!$A$3,Vols!$E36*(1+(SQRT(YEARFRAC($A$2,$A36,2))*(2*$B36))),IF('Forward Curve'!$D$7=DataValidation!$A$4,Vols!$D36*(1+(SQRT(YEARFRAC($A$2,$A36,2))*(2*$B36)))+0.03,IF('Forward Curve'!$D$7=DataValidation!$A$5,Vols!$G36*(1+(SQRT(YEARFRAC($A$2,$A36,2))*(2*$B36))),""))))</f>
        <v>1.9995789105841148E-2</v>
      </c>
      <c r="N36" s="48">
        <f>N35+(($N$47-$N$35)/12)</f>
        <v>2.1562500000000002E-2</v>
      </c>
      <c r="O36" s="7">
        <f>IF('Forward Curve'!$D$7=DataValidation!$A$2,Vols!$N36,IF('Forward Curve'!$D$7=DataValidation!$A$3,Vols!$N36+(Vols!$E36-Vols!$D36),IF('Forward Curve'!$D$7=DataValidation!$A$4,Vols!$N36+(Vols!$F36-Vols!$D36),IF('Forward Curve'!$D$7=DataValidation!$A$5,Vols!$N36+(Vols!$G36-Vols!$D36)))))</f>
        <v>2.1562500000000002E-2</v>
      </c>
      <c r="P36" s="7">
        <f>IF('Forward Curve'!$D$7=DataValidation!$A$2,$D36+0.0025,IF('Forward Curve'!$D$7=DataValidation!$A$3,$E36+0.0025,IF('Forward Curve'!$D$7=DataValidation!$A$4,Vols!$F36+0.0025,IF('Forward Curve'!$D$7=DataValidation!$A$5,Vols!$G36+0.0025,""))))</f>
        <v>6.2458000000000001E-3</v>
      </c>
      <c r="Q36" s="7">
        <f>IF('Forward Curve'!$D$7=DataValidation!$A$2,$D36+0.005,IF('Forward Curve'!$D$7=DataValidation!$A$3,$E36+0.005,IF('Forward Curve'!$D$7=DataValidation!$A$4,Vols!$F36+0.005,IF('Forward Curve'!$D$7=DataValidation!$A$5,Vols!$G36+0.005,""))))</f>
        <v>8.7457999999999998E-3</v>
      </c>
      <c r="S36" s="51">
        <f>IF('Forward Curve'!$D$8=DataValidation!$B$2,Vols!$L36,IF('Forward Curve'!$D$8=DataValidation!$B$3,Vols!$K36,IF('Forward Curve'!$D$8=DataValidation!$B$4,Vols!$J36,IF('Forward Curve'!$D$8=DataValidation!$B$5,Vols!$I36,IF('Forward Curve'!$D$8=DataValidation!$B$7,$O36,IF('Forward Curve'!$D$8=DataValidation!$B$8,Vols!$P36,IF('Forward Curve'!$D$8=DataValidation!$B$9,Vols!$Q36,"ERROR")))))))</f>
        <v>1.1870794552920574E-2</v>
      </c>
      <c r="V36" s="37"/>
      <c r="W36" s="37"/>
    </row>
    <row r="37" spans="1:23" x14ac:dyDescent="0.25">
      <c r="A37" s="5">
        <f>'Forward Curve'!$B48</f>
        <v>44985</v>
      </c>
      <c r="B37" s="6">
        <v>1.3819999999999999</v>
      </c>
      <c r="C37" s="7"/>
      <c r="D37" s="6">
        <v>3.7069000000000004E-3</v>
      </c>
      <c r="E37" s="6">
        <v>4.8272999999999996E-3</v>
      </c>
      <c r="F37" s="43">
        <v>3.25843956092913E-2</v>
      </c>
      <c r="G37" s="43">
        <v>2.5308789723440684E-3</v>
      </c>
      <c r="H37" s="8"/>
      <c r="I37" s="7">
        <f>IF('Forward Curve'!$D$7=DataValidation!$A$2,Vols!$D37*(1-(SQRT(YEARFRAC($A$2,$A37,2))*(2*$B37))),IF('Forward Curve'!$D$7=DataValidation!$A$3,Vols!$E37*(1-(SQRT(YEARFRAC($A$2,$A37,2))*(2*$B37))),IF('Forward Curve'!$D$7=DataValidation!$A$4,Vols!$D37*(1-(SQRT(YEARFRAC($A$2,$A37,2))*(2*$B37)))+0.03,IF('Forward Curve'!$D$7=DataValidation!$A$5,Vols!$G37*(1-(SQRT(YEARFRAC($A$2,$A37,2))*(2*$B37))),""))))</f>
        <v>-1.3907525076062778E-2</v>
      </c>
      <c r="J37" s="7">
        <f>IF('Forward Curve'!$D$7=DataValidation!$A$2,Vols!$D37*(1-(SQRT(YEARFRAC($A$2,$A37,2))*(1*$B37))),IF('Forward Curve'!$D$7=DataValidation!$A$3,Vols!$E37*(1-(SQRT(YEARFRAC($A$2,$A37,2))*(1*$B37))),IF('Forward Curve'!$D$7=DataValidation!$A$4,Vols!$D37*(1-(SQRT(YEARFRAC($A$2,$A37,2))*(1*$B37)))+0.03,IF('Forward Curve'!$D$7=DataValidation!$A$5,Vols!$G37*(1-(SQRT(YEARFRAC($A$2,$A37,2))*(1*$B37))),""))))</f>
        <v>-5.1003125380313886E-3</v>
      </c>
      <c r="K37" s="7">
        <f>IF('Forward Curve'!$D$7=DataValidation!$A$2,Vols!$D37*(1+(SQRT(YEARFRAC($A$2,$A37,2))*(1*$B37))),IF('Forward Curve'!$D$7=DataValidation!$A$3,Vols!$E37*(1+(SQRT(YEARFRAC($A$2,$A37,2))*(1*$B37))),IF('Forward Curve'!$D$7=DataValidation!$A$4,Vols!$D37*(1+(SQRT(YEARFRAC($A$2,$A37,2))*(1*$B37)))+0.03,IF('Forward Curve'!$D$7=DataValidation!$A$5,Vols!$G37*(1+(SQRT(YEARFRAC($A$2,$A37,2))*(1*$B37))),""))))</f>
        <v>1.2514112538031389E-2</v>
      </c>
      <c r="L37" s="7">
        <f>IF('Forward Curve'!$D$7=DataValidation!$A$2,Vols!$D37*(1+(SQRT(YEARFRAC($A$2,$A37,2))*(2*$B37))),IF('Forward Curve'!$D$7=DataValidation!$A$3,Vols!$E37*(1+(SQRT(YEARFRAC($A$2,$A37,2))*(2*$B37))),IF('Forward Curve'!$D$7=DataValidation!$A$4,Vols!$D37*(1+(SQRT(YEARFRAC($A$2,$A37,2))*(2*$B37)))+0.03,IF('Forward Curve'!$D$7=DataValidation!$A$5,Vols!$G37*(1+(SQRT(YEARFRAC($A$2,$A37,2))*(2*$B37))),""))))</f>
        <v>2.132132507606278E-2</v>
      </c>
      <c r="N37" s="48">
        <f t="shared" ref="N37:N46" si="2">N36+(($N$47-$N$35)/12)</f>
        <v>2.1875000000000002E-2</v>
      </c>
      <c r="O37" s="7">
        <f>IF('Forward Curve'!$D$7=DataValidation!$A$2,Vols!$N37,IF('Forward Curve'!$D$7=DataValidation!$A$3,Vols!$N37+(Vols!$E37-Vols!$D37),IF('Forward Curve'!$D$7=DataValidation!$A$4,Vols!$N37+(Vols!$F37-Vols!$D37),IF('Forward Curve'!$D$7=DataValidation!$A$5,Vols!$N37+(Vols!$G37-Vols!$D37)))))</f>
        <v>2.1875000000000002E-2</v>
      </c>
      <c r="P37" s="7">
        <f>IF('Forward Curve'!$D$7=DataValidation!$A$2,$D37+0.0025,IF('Forward Curve'!$D$7=DataValidation!$A$3,$E37+0.0025,IF('Forward Curve'!$D$7=DataValidation!$A$4,Vols!$F37+0.0025,IF('Forward Curve'!$D$7=DataValidation!$A$5,Vols!$G37+0.0025,""))))</f>
        <v>6.2069000000000004E-3</v>
      </c>
      <c r="Q37" s="7">
        <f>IF('Forward Curve'!$D$7=DataValidation!$A$2,$D37+0.005,IF('Forward Curve'!$D$7=DataValidation!$A$3,$E37+0.005,IF('Forward Curve'!$D$7=DataValidation!$A$4,Vols!$F37+0.005,IF('Forward Curve'!$D$7=DataValidation!$A$5,Vols!$G37+0.005,""))))</f>
        <v>8.7069000000000001E-3</v>
      </c>
      <c r="S37" s="51">
        <f>IF('Forward Curve'!$D$8=DataValidation!$B$2,Vols!$L37,IF('Forward Curve'!$D$8=DataValidation!$B$3,Vols!$K37,IF('Forward Curve'!$D$8=DataValidation!$B$4,Vols!$J37,IF('Forward Curve'!$D$8=DataValidation!$B$5,Vols!$I37,IF('Forward Curve'!$D$8=DataValidation!$B$7,$O37,IF('Forward Curve'!$D$8=DataValidation!$B$8,Vols!$P37,IF('Forward Curve'!$D$8=DataValidation!$B$9,Vols!$Q37,"ERROR")))))))</f>
        <v>1.2514112538031389E-2</v>
      </c>
      <c r="V37" s="37"/>
      <c r="W37" s="37"/>
    </row>
    <row r="38" spans="1:23" x14ac:dyDescent="0.25">
      <c r="A38" s="5">
        <f>'Forward Curve'!$B49</f>
        <v>45013</v>
      </c>
      <c r="B38" s="6">
        <v>1.3305</v>
      </c>
      <c r="C38" s="7"/>
      <c r="D38" s="6">
        <v>4.6822999999999995E-3</v>
      </c>
      <c r="E38" s="6">
        <v>5.2519000000000003E-3</v>
      </c>
      <c r="F38" s="43">
        <v>3.2548969335155095E-2</v>
      </c>
      <c r="G38" s="43">
        <v>2.5998433279138637E-3</v>
      </c>
      <c r="H38" s="8"/>
      <c r="I38" s="7">
        <f>IF('Forward Curve'!$D$7=DataValidation!$A$2,Vols!$D38*(1-(SQRT(YEARFRAC($A$2,$A38,2))*(2*$B38))),IF('Forward Curve'!$D$7=DataValidation!$A$3,Vols!$E38*(1-(SQRT(YEARFRAC($A$2,$A38,2))*(2*$B38))),IF('Forward Curve'!$D$7=DataValidation!$A$4,Vols!$D38*(1-(SQRT(YEARFRAC($A$2,$A38,2))*(2*$B38)))+0.03,IF('Forward Curve'!$D$7=DataValidation!$A$5,Vols!$G38*(1-(SQRT(YEARFRAC($A$2,$A38,2))*(2*$B38))),""))))</f>
        <v>-1.7017922123943159E-2</v>
      </c>
      <c r="J38" s="7">
        <f>IF('Forward Curve'!$D$7=DataValidation!$A$2,Vols!$D38*(1-(SQRT(YEARFRAC($A$2,$A38,2))*(1*$B38))),IF('Forward Curve'!$D$7=DataValidation!$A$3,Vols!$E38*(1-(SQRT(YEARFRAC($A$2,$A38,2))*(1*$B38))),IF('Forward Curve'!$D$7=DataValidation!$A$4,Vols!$D38*(1-(SQRT(YEARFRAC($A$2,$A38,2))*(1*$B38)))+0.03,IF('Forward Curve'!$D$7=DataValidation!$A$5,Vols!$G38*(1-(SQRT(YEARFRAC($A$2,$A38,2))*(1*$B38))),""))))</f>
        <v>-6.1678110619715803E-3</v>
      </c>
      <c r="K38" s="7">
        <f>IF('Forward Curve'!$D$7=DataValidation!$A$2,Vols!$D38*(1+(SQRT(YEARFRAC($A$2,$A38,2))*(1*$B38))),IF('Forward Curve'!$D$7=DataValidation!$A$3,Vols!$E38*(1+(SQRT(YEARFRAC($A$2,$A38,2))*(1*$B38))),IF('Forward Curve'!$D$7=DataValidation!$A$4,Vols!$D38*(1+(SQRT(YEARFRAC($A$2,$A38,2))*(1*$B38)))+0.03,IF('Forward Curve'!$D$7=DataValidation!$A$5,Vols!$G38*(1+(SQRT(YEARFRAC($A$2,$A38,2))*(1*$B38))),""))))</f>
        <v>1.553241106197158E-2</v>
      </c>
      <c r="L38" s="7">
        <f>IF('Forward Curve'!$D$7=DataValidation!$A$2,Vols!$D38*(1+(SQRT(YEARFRAC($A$2,$A38,2))*(2*$B38))),IF('Forward Curve'!$D$7=DataValidation!$A$3,Vols!$E38*(1+(SQRT(YEARFRAC($A$2,$A38,2))*(2*$B38))),IF('Forward Curve'!$D$7=DataValidation!$A$4,Vols!$D38*(1+(SQRT(YEARFRAC($A$2,$A38,2))*(2*$B38)))+0.03,IF('Forward Curve'!$D$7=DataValidation!$A$5,Vols!$G38*(1+(SQRT(YEARFRAC($A$2,$A38,2))*(2*$B38))),""))))</f>
        <v>2.638252212394316E-2</v>
      </c>
      <c r="N38" s="48">
        <f t="shared" si="2"/>
        <v>2.2187500000000002E-2</v>
      </c>
      <c r="O38" s="7">
        <f>IF('Forward Curve'!$D$7=DataValidation!$A$2,Vols!$N38,IF('Forward Curve'!$D$7=DataValidation!$A$3,Vols!$N38+(Vols!$E38-Vols!$D38),IF('Forward Curve'!$D$7=DataValidation!$A$4,Vols!$N38+(Vols!$F38-Vols!$D38),IF('Forward Curve'!$D$7=DataValidation!$A$5,Vols!$N38+(Vols!$G38-Vols!$D38)))))</f>
        <v>2.2187500000000002E-2</v>
      </c>
      <c r="P38" s="7">
        <f>IF('Forward Curve'!$D$7=DataValidation!$A$2,$D38+0.0025,IF('Forward Curve'!$D$7=DataValidation!$A$3,$E38+0.0025,IF('Forward Curve'!$D$7=DataValidation!$A$4,Vols!$F38+0.0025,IF('Forward Curve'!$D$7=DataValidation!$A$5,Vols!$G38+0.0025,""))))</f>
        <v>7.1822999999999991E-3</v>
      </c>
      <c r="Q38" s="7">
        <f>IF('Forward Curve'!$D$7=DataValidation!$A$2,$D38+0.005,IF('Forward Curve'!$D$7=DataValidation!$A$3,$E38+0.005,IF('Forward Curve'!$D$7=DataValidation!$A$4,Vols!$F38+0.005,IF('Forward Curve'!$D$7=DataValidation!$A$5,Vols!$G38+0.005,""))))</f>
        <v>9.6822999999999996E-3</v>
      </c>
      <c r="S38" s="51">
        <f>IF('Forward Curve'!$D$8=DataValidation!$B$2,Vols!$L38,IF('Forward Curve'!$D$8=DataValidation!$B$3,Vols!$K38,IF('Forward Curve'!$D$8=DataValidation!$B$4,Vols!$J38,IF('Forward Curve'!$D$8=DataValidation!$B$5,Vols!$I38,IF('Forward Curve'!$D$8=DataValidation!$B$7,$O38,IF('Forward Curve'!$D$8=DataValidation!$B$8,Vols!$P38,IF('Forward Curve'!$D$8=DataValidation!$B$9,Vols!$Q38,"ERROR")))))))</f>
        <v>1.553241106197158E-2</v>
      </c>
      <c r="V38" s="37"/>
      <c r="W38" s="37"/>
    </row>
    <row r="39" spans="1:23" x14ac:dyDescent="0.25">
      <c r="A39" s="5">
        <f>'Forward Curve'!$B50</f>
        <v>45044</v>
      </c>
      <c r="B39" s="6">
        <v>1.3256999999999999</v>
      </c>
      <c r="C39" s="7"/>
      <c r="D39" s="6">
        <v>4.8259999999999996E-3</v>
      </c>
      <c r="E39" s="6">
        <v>5.3137000000000002E-3</v>
      </c>
      <c r="F39" s="43">
        <v>3.318539301945049E-2</v>
      </c>
      <c r="G39" s="43">
        <v>2.8901828718176027E-3</v>
      </c>
      <c r="H39" s="8"/>
      <c r="I39" s="7">
        <f>IF('Forward Curve'!$D$7=DataValidation!$A$2,Vols!$D39*(1-(SQRT(YEARFRAC($A$2,$A39,2))*(2*$B39))),IF('Forward Curve'!$D$7=DataValidation!$A$3,Vols!$E39*(1-(SQRT(YEARFRAC($A$2,$A39,2))*(2*$B39))),IF('Forward Curve'!$D$7=DataValidation!$A$4,Vols!$D39*(1-(SQRT(YEARFRAC($A$2,$A39,2))*(2*$B39)))+0.03,IF('Forward Curve'!$D$7=DataValidation!$A$5,Vols!$G39*(1-(SQRT(YEARFRAC($A$2,$A39,2))*(2*$B39))),""))))</f>
        <v>-1.7773623147042669E-2</v>
      </c>
      <c r="J39" s="7">
        <f>IF('Forward Curve'!$D$7=DataValidation!$A$2,Vols!$D39*(1-(SQRT(YEARFRAC($A$2,$A39,2))*(1*$B39))),IF('Forward Curve'!$D$7=DataValidation!$A$3,Vols!$E39*(1-(SQRT(YEARFRAC($A$2,$A39,2))*(1*$B39))),IF('Forward Curve'!$D$7=DataValidation!$A$4,Vols!$D39*(1-(SQRT(YEARFRAC($A$2,$A39,2))*(1*$B39)))+0.03,IF('Forward Curve'!$D$7=DataValidation!$A$5,Vols!$G39*(1-(SQRT(YEARFRAC($A$2,$A39,2))*(1*$B39))),""))))</f>
        <v>-6.473811573521334E-3</v>
      </c>
      <c r="K39" s="7">
        <f>IF('Forward Curve'!$D$7=DataValidation!$A$2,Vols!$D39*(1+(SQRT(YEARFRAC($A$2,$A39,2))*(1*$B39))),IF('Forward Curve'!$D$7=DataValidation!$A$3,Vols!$E39*(1+(SQRT(YEARFRAC($A$2,$A39,2))*(1*$B39))),IF('Forward Curve'!$D$7=DataValidation!$A$4,Vols!$D39*(1+(SQRT(YEARFRAC($A$2,$A39,2))*(1*$B39)))+0.03,IF('Forward Curve'!$D$7=DataValidation!$A$5,Vols!$G39*(1+(SQRT(YEARFRAC($A$2,$A39,2))*(1*$B39))),""))))</f>
        <v>1.6125811573521331E-2</v>
      </c>
      <c r="L39" s="7">
        <f>IF('Forward Curve'!$D$7=DataValidation!$A$2,Vols!$D39*(1+(SQRT(YEARFRAC($A$2,$A39,2))*(2*$B39))),IF('Forward Curve'!$D$7=DataValidation!$A$3,Vols!$E39*(1+(SQRT(YEARFRAC($A$2,$A39,2))*(2*$B39))),IF('Forward Curve'!$D$7=DataValidation!$A$4,Vols!$D39*(1+(SQRT(YEARFRAC($A$2,$A39,2))*(2*$B39)))+0.03,IF('Forward Curve'!$D$7=DataValidation!$A$5,Vols!$G39*(1+(SQRT(YEARFRAC($A$2,$A39,2))*(2*$B39))),""))))</f>
        <v>2.7425623147042666E-2</v>
      </c>
      <c r="N39" s="48">
        <f t="shared" si="2"/>
        <v>2.2500000000000003E-2</v>
      </c>
      <c r="O39" s="7">
        <f>IF('Forward Curve'!$D$7=DataValidation!$A$2,Vols!$N39,IF('Forward Curve'!$D$7=DataValidation!$A$3,Vols!$N39+(Vols!$E39-Vols!$D39),IF('Forward Curve'!$D$7=DataValidation!$A$4,Vols!$N39+(Vols!$F39-Vols!$D39),IF('Forward Curve'!$D$7=DataValidation!$A$5,Vols!$N39+(Vols!$G39-Vols!$D39)))))</f>
        <v>2.2500000000000003E-2</v>
      </c>
      <c r="P39" s="7">
        <f>IF('Forward Curve'!$D$7=DataValidation!$A$2,$D39+0.0025,IF('Forward Curve'!$D$7=DataValidation!$A$3,$E39+0.0025,IF('Forward Curve'!$D$7=DataValidation!$A$4,Vols!$F39+0.0025,IF('Forward Curve'!$D$7=DataValidation!$A$5,Vols!$G39+0.0025,""))))</f>
        <v>7.3259999999999992E-3</v>
      </c>
      <c r="Q39" s="7">
        <f>IF('Forward Curve'!$D$7=DataValidation!$A$2,$D39+0.005,IF('Forward Curve'!$D$7=DataValidation!$A$3,$E39+0.005,IF('Forward Curve'!$D$7=DataValidation!$A$4,Vols!$F39+0.005,IF('Forward Curve'!$D$7=DataValidation!$A$5,Vols!$G39+0.005,""))))</f>
        <v>9.8259999999999997E-3</v>
      </c>
      <c r="S39" s="51">
        <f>IF('Forward Curve'!$D$8=DataValidation!$B$2,Vols!$L39,IF('Forward Curve'!$D$8=DataValidation!$B$3,Vols!$K39,IF('Forward Curve'!$D$8=DataValidation!$B$4,Vols!$J39,IF('Forward Curve'!$D$8=DataValidation!$B$5,Vols!$I39,IF('Forward Curve'!$D$8=DataValidation!$B$7,$O39,IF('Forward Curve'!$D$8=DataValidation!$B$8,Vols!$P39,IF('Forward Curve'!$D$8=DataValidation!$B$9,Vols!$Q39,"ERROR")))))))</f>
        <v>1.6125811573521331E-2</v>
      </c>
      <c r="V39" s="37"/>
      <c r="W39" s="37"/>
    </row>
    <row r="40" spans="1:23" x14ac:dyDescent="0.25">
      <c r="A40" s="5">
        <f>'Forward Curve'!$B51</f>
        <v>45074</v>
      </c>
      <c r="B40" s="6">
        <v>1.3253999999999999</v>
      </c>
      <c r="C40" s="7"/>
      <c r="D40" s="6">
        <v>4.8526000000000003E-3</v>
      </c>
      <c r="E40" s="6">
        <v>5.3447999999999994E-3</v>
      </c>
      <c r="F40" s="43">
        <v>3.3218168474641097E-2</v>
      </c>
      <c r="G40" s="43">
        <v>2.985543193294582E-3</v>
      </c>
      <c r="H40" s="8"/>
      <c r="I40" s="7">
        <f>IF('Forward Curve'!$D$7=DataValidation!$A$2,Vols!$D40*(1-(SQRT(YEARFRAC($A$2,$A40,2))*(2*$B40))),IF('Forward Curve'!$D$7=DataValidation!$A$3,Vols!$E40*(1-(SQRT(YEARFRAC($A$2,$A40,2))*(2*$B40))),IF('Forward Curve'!$D$7=DataValidation!$A$4,Vols!$D40*(1-(SQRT(YEARFRAC($A$2,$A40,2))*(2*$B40)))+0.03,IF('Forward Curve'!$D$7=DataValidation!$A$5,Vols!$G40*(1-(SQRT(YEARFRAC($A$2,$A40,2))*(2*$B40))),""))))</f>
        <v>-1.816790566587537E-2</v>
      </c>
      <c r="J40" s="7">
        <f>IF('Forward Curve'!$D$7=DataValidation!$A$2,Vols!$D40*(1-(SQRT(YEARFRAC($A$2,$A40,2))*(1*$B40))),IF('Forward Curve'!$D$7=DataValidation!$A$3,Vols!$E40*(1-(SQRT(YEARFRAC($A$2,$A40,2))*(1*$B40))),IF('Forward Curve'!$D$7=DataValidation!$A$4,Vols!$D40*(1-(SQRT(YEARFRAC($A$2,$A40,2))*(1*$B40)))+0.03,IF('Forward Curve'!$D$7=DataValidation!$A$5,Vols!$G40*(1-(SQRT(YEARFRAC($A$2,$A40,2))*(1*$B40))),""))))</f>
        <v>-6.657652832937685E-3</v>
      </c>
      <c r="K40" s="7">
        <f>IF('Forward Curve'!$D$7=DataValidation!$A$2,Vols!$D40*(1+(SQRT(YEARFRAC($A$2,$A40,2))*(1*$B40))),IF('Forward Curve'!$D$7=DataValidation!$A$3,Vols!$E40*(1+(SQRT(YEARFRAC($A$2,$A40,2))*(1*$B40))),IF('Forward Curve'!$D$7=DataValidation!$A$4,Vols!$D40*(1+(SQRT(YEARFRAC($A$2,$A40,2))*(1*$B40)))+0.03,IF('Forward Curve'!$D$7=DataValidation!$A$5,Vols!$G40*(1+(SQRT(YEARFRAC($A$2,$A40,2))*(1*$B40))),""))))</f>
        <v>1.6362852832937685E-2</v>
      </c>
      <c r="L40" s="7">
        <f>IF('Forward Curve'!$D$7=DataValidation!$A$2,Vols!$D40*(1+(SQRT(YEARFRAC($A$2,$A40,2))*(2*$B40))),IF('Forward Curve'!$D$7=DataValidation!$A$3,Vols!$E40*(1+(SQRT(YEARFRAC($A$2,$A40,2))*(2*$B40))),IF('Forward Curve'!$D$7=DataValidation!$A$4,Vols!$D40*(1+(SQRT(YEARFRAC($A$2,$A40,2))*(2*$B40)))+0.03,IF('Forward Curve'!$D$7=DataValidation!$A$5,Vols!$G40*(1+(SQRT(YEARFRAC($A$2,$A40,2))*(2*$B40))),""))))</f>
        <v>2.7873105665875371E-2</v>
      </c>
      <c r="N40" s="48">
        <f t="shared" si="2"/>
        <v>2.2812500000000003E-2</v>
      </c>
      <c r="O40" s="7">
        <f>IF('Forward Curve'!$D$7=DataValidation!$A$2,Vols!$N40,IF('Forward Curve'!$D$7=DataValidation!$A$3,Vols!$N40+(Vols!$E40-Vols!$D40),IF('Forward Curve'!$D$7=DataValidation!$A$4,Vols!$N40+(Vols!$F40-Vols!$D40),IF('Forward Curve'!$D$7=DataValidation!$A$5,Vols!$N40+(Vols!$G40-Vols!$D40)))))</f>
        <v>2.2812500000000003E-2</v>
      </c>
      <c r="P40" s="7">
        <f>IF('Forward Curve'!$D$7=DataValidation!$A$2,$D40+0.0025,IF('Forward Curve'!$D$7=DataValidation!$A$3,$E40+0.0025,IF('Forward Curve'!$D$7=DataValidation!$A$4,Vols!$F40+0.0025,IF('Forward Curve'!$D$7=DataValidation!$A$5,Vols!$G40+0.0025,""))))</f>
        <v>7.3526000000000008E-3</v>
      </c>
      <c r="Q40" s="7">
        <f>IF('Forward Curve'!$D$7=DataValidation!$A$2,$D40+0.005,IF('Forward Curve'!$D$7=DataValidation!$A$3,$E40+0.005,IF('Forward Curve'!$D$7=DataValidation!$A$4,Vols!$F40+0.005,IF('Forward Curve'!$D$7=DataValidation!$A$5,Vols!$G40+0.005,""))))</f>
        <v>9.8525999999999996E-3</v>
      </c>
      <c r="S40" s="51">
        <f>IF('Forward Curve'!$D$8=DataValidation!$B$2,Vols!$L40,IF('Forward Curve'!$D$8=DataValidation!$B$3,Vols!$K40,IF('Forward Curve'!$D$8=DataValidation!$B$4,Vols!$J40,IF('Forward Curve'!$D$8=DataValidation!$B$5,Vols!$I40,IF('Forward Curve'!$D$8=DataValidation!$B$7,$O40,IF('Forward Curve'!$D$8=DataValidation!$B$8,Vols!$P40,IF('Forward Curve'!$D$8=DataValidation!$B$9,Vols!$Q40,"ERROR")))))))</f>
        <v>1.6362852832937685E-2</v>
      </c>
      <c r="V40" s="37"/>
      <c r="W40" s="37"/>
    </row>
    <row r="41" spans="1:23" x14ac:dyDescent="0.25">
      <c r="A41" s="5">
        <f>'Forward Curve'!$B52</f>
        <v>45105</v>
      </c>
      <c r="B41" s="6">
        <v>1.3252000000000002</v>
      </c>
      <c r="C41" s="7"/>
      <c r="D41" s="6">
        <v>4.8780999999999998E-3</v>
      </c>
      <c r="E41" s="6">
        <v>5.3695000000000001E-3</v>
      </c>
      <c r="F41" s="43">
        <v>3.3252229144691836E-2</v>
      </c>
      <c r="G41" s="43">
        <v>3.0685274381261896E-3</v>
      </c>
      <c r="H41" s="8"/>
      <c r="I41" s="7">
        <f>IF('Forward Curve'!$D$7=DataValidation!$A$2,Vols!$D41*(1-(SQRT(YEARFRAC($A$2,$A41,2))*(2*$B41))),IF('Forward Curve'!$D$7=DataValidation!$A$3,Vols!$E41*(1-(SQRT(YEARFRAC($A$2,$A41,2))*(2*$B41))),IF('Forward Curve'!$D$7=DataValidation!$A$4,Vols!$D41*(1-(SQRT(YEARFRAC($A$2,$A41,2))*(2*$B41)))+0.03,IF('Forward Curve'!$D$7=DataValidation!$A$5,Vols!$G41*(1-(SQRT(YEARFRAC($A$2,$A41,2))*(2*$B41))),""))))</f>
        <v>-1.8568869726436101E-2</v>
      </c>
      <c r="J41" s="7">
        <f>IF('Forward Curve'!$D$7=DataValidation!$A$2,Vols!$D41*(1-(SQRT(YEARFRAC($A$2,$A41,2))*(1*$B41))),IF('Forward Curve'!$D$7=DataValidation!$A$3,Vols!$E41*(1-(SQRT(YEARFRAC($A$2,$A41,2))*(1*$B41))),IF('Forward Curve'!$D$7=DataValidation!$A$4,Vols!$D41*(1-(SQRT(YEARFRAC($A$2,$A41,2))*(1*$B41)))+0.03,IF('Forward Curve'!$D$7=DataValidation!$A$5,Vols!$G41*(1-(SQRT(YEARFRAC($A$2,$A41,2))*(1*$B41))),""))))</f>
        <v>-6.8453848632180512E-3</v>
      </c>
      <c r="K41" s="7">
        <f>IF('Forward Curve'!$D$7=DataValidation!$A$2,Vols!$D41*(1+(SQRT(YEARFRAC($A$2,$A41,2))*(1*$B41))),IF('Forward Curve'!$D$7=DataValidation!$A$3,Vols!$E41*(1+(SQRT(YEARFRAC($A$2,$A41,2))*(1*$B41))),IF('Forward Curve'!$D$7=DataValidation!$A$4,Vols!$D41*(1+(SQRT(YEARFRAC($A$2,$A41,2))*(1*$B41)))+0.03,IF('Forward Curve'!$D$7=DataValidation!$A$5,Vols!$G41*(1+(SQRT(YEARFRAC($A$2,$A41,2))*(1*$B41))),""))))</f>
        <v>1.6601584863218052E-2</v>
      </c>
      <c r="L41" s="7">
        <f>IF('Forward Curve'!$D$7=DataValidation!$A$2,Vols!$D41*(1+(SQRT(YEARFRAC($A$2,$A41,2))*(2*$B41))),IF('Forward Curve'!$D$7=DataValidation!$A$3,Vols!$E41*(1+(SQRT(YEARFRAC($A$2,$A41,2))*(2*$B41))),IF('Forward Curve'!$D$7=DataValidation!$A$4,Vols!$D41*(1+(SQRT(YEARFRAC($A$2,$A41,2))*(2*$B41)))+0.03,IF('Forward Curve'!$D$7=DataValidation!$A$5,Vols!$G41*(1+(SQRT(YEARFRAC($A$2,$A41,2))*(2*$B41))),""))))</f>
        <v>2.83250697264361E-2</v>
      </c>
      <c r="N41" s="48">
        <f t="shared" si="2"/>
        <v>2.3125000000000003E-2</v>
      </c>
      <c r="O41" s="7">
        <f>IF('Forward Curve'!$D$7=DataValidation!$A$2,Vols!$N41,IF('Forward Curve'!$D$7=DataValidation!$A$3,Vols!$N41+(Vols!$E41-Vols!$D41),IF('Forward Curve'!$D$7=DataValidation!$A$4,Vols!$N41+(Vols!$F41-Vols!$D41),IF('Forward Curve'!$D$7=DataValidation!$A$5,Vols!$N41+(Vols!$G41-Vols!$D41)))))</f>
        <v>2.3125000000000003E-2</v>
      </c>
      <c r="P41" s="7">
        <f>IF('Forward Curve'!$D$7=DataValidation!$A$2,$D41+0.0025,IF('Forward Curve'!$D$7=DataValidation!$A$3,$E41+0.0025,IF('Forward Curve'!$D$7=DataValidation!$A$4,Vols!$F41+0.0025,IF('Forward Curve'!$D$7=DataValidation!$A$5,Vols!$G41+0.0025,""))))</f>
        <v>7.3781000000000003E-3</v>
      </c>
      <c r="Q41" s="7">
        <f>IF('Forward Curve'!$D$7=DataValidation!$A$2,$D41+0.005,IF('Forward Curve'!$D$7=DataValidation!$A$3,$E41+0.005,IF('Forward Curve'!$D$7=DataValidation!$A$4,Vols!$F41+0.005,IF('Forward Curve'!$D$7=DataValidation!$A$5,Vols!$G41+0.005,""))))</f>
        <v>9.8781000000000008E-3</v>
      </c>
      <c r="S41" s="51">
        <f>IF('Forward Curve'!$D$8=DataValidation!$B$2,Vols!$L41,IF('Forward Curve'!$D$8=DataValidation!$B$3,Vols!$K41,IF('Forward Curve'!$D$8=DataValidation!$B$4,Vols!$J41,IF('Forward Curve'!$D$8=DataValidation!$B$5,Vols!$I41,IF('Forward Curve'!$D$8=DataValidation!$B$7,$O41,IF('Forward Curve'!$D$8=DataValidation!$B$8,Vols!$P41,IF('Forward Curve'!$D$8=DataValidation!$B$9,Vols!$Q41,"ERROR")))))))</f>
        <v>1.6601584863218052E-2</v>
      </c>
      <c r="V41" s="37"/>
      <c r="W41" s="37"/>
    </row>
    <row r="42" spans="1:23" x14ac:dyDescent="0.25">
      <c r="A42" s="5">
        <f>'Forward Curve'!$B53</f>
        <v>45135</v>
      </c>
      <c r="B42" s="6">
        <v>1.3248</v>
      </c>
      <c r="C42" s="7"/>
      <c r="D42" s="6">
        <v>4.9039000000000001E-3</v>
      </c>
      <c r="E42" s="6">
        <v>5.3971999999999996E-3</v>
      </c>
      <c r="F42" s="43">
        <v>3.3278173444103935E-2</v>
      </c>
      <c r="G42" s="43">
        <v>3.1501088871027454E-3</v>
      </c>
      <c r="H42" s="8"/>
      <c r="I42" s="7">
        <f>IF('Forward Curve'!$D$7=DataValidation!$A$2,Vols!$D42*(1-(SQRT(YEARFRAC($A$2,$A42,2))*(2*$B42))),IF('Forward Curve'!$D$7=DataValidation!$A$3,Vols!$E42*(1-(SQRT(YEARFRAC($A$2,$A42,2))*(2*$B42))),IF('Forward Curve'!$D$7=DataValidation!$A$4,Vols!$D42*(1-(SQRT(YEARFRAC($A$2,$A42,2))*(2*$B42)))+0.03,IF('Forward Curve'!$D$7=DataValidation!$A$5,Vols!$G42*(1-(SQRT(YEARFRAC($A$2,$A42,2))*(2*$B42))),""))))</f>
        <v>-1.8956626012204707E-2</v>
      </c>
      <c r="J42" s="7">
        <f>IF('Forward Curve'!$D$7=DataValidation!$A$2,Vols!$D42*(1-(SQRT(YEARFRAC($A$2,$A42,2))*(1*$B42))),IF('Forward Curve'!$D$7=DataValidation!$A$3,Vols!$E42*(1-(SQRT(YEARFRAC($A$2,$A42,2))*(1*$B42))),IF('Forward Curve'!$D$7=DataValidation!$A$4,Vols!$D42*(1-(SQRT(YEARFRAC($A$2,$A42,2))*(1*$B42)))+0.03,IF('Forward Curve'!$D$7=DataValidation!$A$5,Vols!$G42*(1-(SQRT(YEARFRAC($A$2,$A42,2))*(1*$B42))),""))))</f>
        <v>-7.0263630061023529E-3</v>
      </c>
      <c r="K42" s="7">
        <f>IF('Forward Curve'!$D$7=DataValidation!$A$2,Vols!$D42*(1+(SQRT(YEARFRAC($A$2,$A42,2))*(1*$B42))),IF('Forward Curve'!$D$7=DataValidation!$A$3,Vols!$E42*(1+(SQRT(YEARFRAC($A$2,$A42,2))*(1*$B42))),IF('Forward Curve'!$D$7=DataValidation!$A$4,Vols!$D42*(1+(SQRT(YEARFRAC($A$2,$A42,2))*(1*$B42)))+0.03,IF('Forward Curve'!$D$7=DataValidation!$A$5,Vols!$G42*(1+(SQRT(YEARFRAC($A$2,$A42,2))*(1*$B42))),""))))</f>
        <v>1.6834163006102354E-2</v>
      </c>
      <c r="L42" s="7">
        <f>IF('Forward Curve'!$D$7=DataValidation!$A$2,Vols!$D42*(1+(SQRT(YEARFRAC($A$2,$A42,2))*(2*$B42))),IF('Forward Curve'!$D$7=DataValidation!$A$3,Vols!$E42*(1+(SQRT(YEARFRAC($A$2,$A42,2))*(2*$B42))),IF('Forward Curve'!$D$7=DataValidation!$A$4,Vols!$D42*(1+(SQRT(YEARFRAC($A$2,$A42,2))*(2*$B42)))+0.03,IF('Forward Curve'!$D$7=DataValidation!$A$5,Vols!$G42*(1+(SQRT(YEARFRAC($A$2,$A42,2))*(2*$B42))),""))))</f>
        <v>2.8764426012204705E-2</v>
      </c>
      <c r="N42" s="48">
        <f t="shared" si="2"/>
        <v>2.3437500000000003E-2</v>
      </c>
      <c r="O42" s="7">
        <f>IF('Forward Curve'!$D$7=DataValidation!$A$2,Vols!$N42,IF('Forward Curve'!$D$7=DataValidation!$A$3,Vols!$N42+(Vols!$E42-Vols!$D42),IF('Forward Curve'!$D$7=DataValidation!$A$4,Vols!$N42+(Vols!$F42-Vols!$D42),IF('Forward Curve'!$D$7=DataValidation!$A$5,Vols!$N42+(Vols!$G42-Vols!$D42)))))</f>
        <v>2.3437500000000003E-2</v>
      </c>
      <c r="P42" s="7">
        <f>IF('Forward Curve'!$D$7=DataValidation!$A$2,$D42+0.0025,IF('Forward Curve'!$D$7=DataValidation!$A$3,$E42+0.0025,IF('Forward Curve'!$D$7=DataValidation!$A$4,Vols!$F42+0.0025,IF('Forward Curve'!$D$7=DataValidation!$A$5,Vols!$G42+0.0025,""))))</f>
        <v>7.4038999999999997E-3</v>
      </c>
      <c r="Q42" s="7">
        <f>IF('Forward Curve'!$D$7=DataValidation!$A$2,$D42+0.005,IF('Forward Curve'!$D$7=DataValidation!$A$3,$E42+0.005,IF('Forward Curve'!$D$7=DataValidation!$A$4,Vols!$F42+0.005,IF('Forward Curve'!$D$7=DataValidation!$A$5,Vols!$G42+0.005,""))))</f>
        <v>9.9039000000000002E-3</v>
      </c>
      <c r="S42" s="51">
        <f>IF('Forward Curve'!$D$8=DataValidation!$B$2,Vols!$L42,IF('Forward Curve'!$D$8=DataValidation!$B$3,Vols!$K42,IF('Forward Curve'!$D$8=DataValidation!$B$4,Vols!$J42,IF('Forward Curve'!$D$8=DataValidation!$B$5,Vols!$I42,IF('Forward Curve'!$D$8=DataValidation!$B$7,$O42,IF('Forward Curve'!$D$8=DataValidation!$B$8,Vols!$P42,IF('Forward Curve'!$D$8=DataValidation!$B$9,Vols!$Q42,"ERROR")))))))</f>
        <v>1.6834163006102354E-2</v>
      </c>
      <c r="V42" s="37"/>
      <c r="W42" s="37"/>
    </row>
    <row r="43" spans="1:23" x14ac:dyDescent="0.25">
      <c r="A43" s="5">
        <f>'Forward Curve'!$B54</f>
        <v>45166</v>
      </c>
      <c r="B43" s="6">
        <v>1.3248</v>
      </c>
      <c r="C43" s="7"/>
      <c r="D43" s="6">
        <v>4.9286999999999994E-3</v>
      </c>
      <c r="E43" s="6">
        <v>5.4244000000000002E-3</v>
      </c>
      <c r="F43" s="43">
        <v>3.3310836985461528E-2</v>
      </c>
      <c r="G43" s="43">
        <v>3.2300754242030284E-3</v>
      </c>
      <c r="H43" s="8"/>
      <c r="I43" s="7">
        <f>IF('Forward Curve'!$D$7=DataValidation!$A$2,Vols!$D43*(1-(SQRT(YEARFRAC($A$2,$A43,2))*(2*$B43))),IF('Forward Curve'!$D$7=DataValidation!$A$3,Vols!$E43*(1-(SQRT(YEARFRAC($A$2,$A43,2))*(2*$B43))),IF('Forward Curve'!$D$7=DataValidation!$A$4,Vols!$D43*(1-(SQRT(YEARFRAC($A$2,$A43,2))*(2*$B43)))+0.03,IF('Forward Curve'!$D$7=DataValidation!$A$5,Vols!$G43*(1-(SQRT(YEARFRAC($A$2,$A43,2))*(2*$B43))),""))))</f>
        <v>-1.9356748298770269E-2</v>
      </c>
      <c r="J43" s="7">
        <f>IF('Forward Curve'!$D$7=DataValidation!$A$2,Vols!$D43*(1-(SQRT(YEARFRAC($A$2,$A43,2))*(1*$B43))),IF('Forward Curve'!$D$7=DataValidation!$A$3,Vols!$E43*(1-(SQRT(YEARFRAC($A$2,$A43,2))*(1*$B43))),IF('Forward Curve'!$D$7=DataValidation!$A$4,Vols!$D43*(1-(SQRT(YEARFRAC($A$2,$A43,2))*(1*$B43)))+0.03,IF('Forward Curve'!$D$7=DataValidation!$A$5,Vols!$G43*(1-(SQRT(YEARFRAC($A$2,$A43,2))*(1*$B43))),""))))</f>
        <v>-7.2140241493851348E-3</v>
      </c>
      <c r="K43" s="7">
        <f>IF('Forward Curve'!$D$7=DataValidation!$A$2,Vols!$D43*(1+(SQRT(YEARFRAC($A$2,$A43,2))*(1*$B43))),IF('Forward Curve'!$D$7=DataValidation!$A$3,Vols!$E43*(1+(SQRT(YEARFRAC($A$2,$A43,2))*(1*$B43))),IF('Forward Curve'!$D$7=DataValidation!$A$4,Vols!$D43*(1+(SQRT(YEARFRAC($A$2,$A43,2))*(1*$B43)))+0.03,IF('Forward Curve'!$D$7=DataValidation!$A$5,Vols!$G43*(1+(SQRT(YEARFRAC($A$2,$A43,2))*(1*$B43))),""))))</f>
        <v>1.7071424149385134E-2</v>
      </c>
      <c r="L43" s="7">
        <f>IF('Forward Curve'!$D$7=DataValidation!$A$2,Vols!$D43*(1+(SQRT(YEARFRAC($A$2,$A43,2))*(2*$B43))),IF('Forward Curve'!$D$7=DataValidation!$A$3,Vols!$E43*(1+(SQRT(YEARFRAC($A$2,$A43,2))*(2*$B43))),IF('Forward Curve'!$D$7=DataValidation!$A$4,Vols!$D43*(1+(SQRT(YEARFRAC($A$2,$A43,2))*(2*$B43)))+0.03,IF('Forward Curve'!$D$7=DataValidation!$A$5,Vols!$G43*(1+(SQRT(YEARFRAC($A$2,$A43,2))*(2*$B43))),""))))</f>
        <v>2.9214148298770268E-2</v>
      </c>
      <c r="N43" s="48">
        <f t="shared" si="2"/>
        <v>2.3750000000000004E-2</v>
      </c>
      <c r="O43" s="7">
        <f>IF('Forward Curve'!$D$7=DataValidation!$A$2,Vols!$N43,IF('Forward Curve'!$D$7=DataValidation!$A$3,Vols!$N43+(Vols!$E43-Vols!$D43),IF('Forward Curve'!$D$7=DataValidation!$A$4,Vols!$N43+(Vols!$F43-Vols!$D43),IF('Forward Curve'!$D$7=DataValidation!$A$5,Vols!$N43+(Vols!$G43-Vols!$D43)))))</f>
        <v>2.3750000000000004E-2</v>
      </c>
      <c r="P43" s="7">
        <f>IF('Forward Curve'!$D$7=DataValidation!$A$2,$D43+0.0025,IF('Forward Curve'!$D$7=DataValidation!$A$3,$E43+0.0025,IF('Forward Curve'!$D$7=DataValidation!$A$4,Vols!$F43+0.0025,IF('Forward Curve'!$D$7=DataValidation!$A$5,Vols!$G43+0.0025,""))))</f>
        <v>7.4286999999999999E-3</v>
      </c>
      <c r="Q43" s="7">
        <f>IF('Forward Curve'!$D$7=DataValidation!$A$2,$D43+0.005,IF('Forward Curve'!$D$7=DataValidation!$A$3,$E43+0.005,IF('Forward Curve'!$D$7=DataValidation!$A$4,Vols!$F43+0.005,IF('Forward Curve'!$D$7=DataValidation!$A$5,Vols!$G43+0.005,""))))</f>
        <v>9.9286999999999986E-3</v>
      </c>
      <c r="S43" s="51">
        <f>IF('Forward Curve'!$D$8=DataValidation!$B$2,Vols!$L43,IF('Forward Curve'!$D$8=DataValidation!$B$3,Vols!$K43,IF('Forward Curve'!$D$8=DataValidation!$B$4,Vols!$J43,IF('Forward Curve'!$D$8=DataValidation!$B$5,Vols!$I43,IF('Forward Curve'!$D$8=DataValidation!$B$7,$O43,IF('Forward Curve'!$D$8=DataValidation!$B$8,Vols!$P43,IF('Forward Curve'!$D$8=DataValidation!$B$9,Vols!$Q43,"ERROR")))))))</f>
        <v>1.7071424149385134E-2</v>
      </c>
      <c r="V43" s="37"/>
      <c r="W43" s="37"/>
    </row>
    <row r="44" spans="1:23" x14ac:dyDescent="0.25">
      <c r="A44" s="5">
        <f>'Forward Curve'!$B55</f>
        <v>45197</v>
      </c>
      <c r="B44" s="6">
        <v>1.3244999999999998</v>
      </c>
      <c r="C44" s="7"/>
      <c r="D44" s="6">
        <v>4.9537000000000001E-3</v>
      </c>
      <c r="E44" s="6">
        <v>5.4476999999999998E-3</v>
      </c>
      <c r="F44" s="43">
        <v>3.3342182397131666E-2</v>
      </c>
      <c r="G44" s="43">
        <v>3.3131457596624614E-3</v>
      </c>
      <c r="H44" s="8"/>
      <c r="I44" s="7">
        <f>IF('Forward Curve'!$D$7=DataValidation!$A$2,Vols!$D44*(1-(SQRT(YEARFRAC($A$2,$A44,2))*(2*$B44))),IF('Forward Curve'!$D$7=DataValidation!$A$3,Vols!$E44*(1-(SQRT(YEARFRAC($A$2,$A44,2))*(2*$B44))),IF('Forward Curve'!$D$7=DataValidation!$A$4,Vols!$D44*(1-(SQRT(YEARFRAC($A$2,$A44,2))*(2*$B44)))+0.03,IF('Forward Curve'!$D$7=DataValidation!$A$5,Vols!$G44*(1-(SQRT(YEARFRAC($A$2,$A44,2))*(2*$B44))),""))))</f>
        <v>-1.9751350554571747E-2</v>
      </c>
      <c r="J44" s="7">
        <f>IF('Forward Curve'!$D$7=DataValidation!$A$2,Vols!$D44*(1-(SQRT(YEARFRAC($A$2,$A44,2))*(1*$B44))),IF('Forward Curve'!$D$7=DataValidation!$A$3,Vols!$E44*(1-(SQRT(YEARFRAC($A$2,$A44,2))*(1*$B44))),IF('Forward Curve'!$D$7=DataValidation!$A$4,Vols!$D44*(1-(SQRT(YEARFRAC($A$2,$A44,2))*(1*$B44)))+0.03,IF('Forward Curve'!$D$7=DataValidation!$A$5,Vols!$G44*(1-(SQRT(YEARFRAC($A$2,$A44,2))*(1*$B44))),""))))</f>
        <v>-7.3988252772858726E-3</v>
      </c>
      <c r="K44" s="7">
        <f>IF('Forward Curve'!$D$7=DataValidation!$A$2,Vols!$D44*(1+(SQRT(YEARFRAC($A$2,$A44,2))*(1*$B44))),IF('Forward Curve'!$D$7=DataValidation!$A$3,Vols!$E44*(1+(SQRT(YEARFRAC($A$2,$A44,2))*(1*$B44))),IF('Forward Curve'!$D$7=DataValidation!$A$4,Vols!$D44*(1+(SQRT(YEARFRAC($A$2,$A44,2))*(1*$B44)))+0.03,IF('Forward Curve'!$D$7=DataValidation!$A$5,Vols!$G44*(1+(SQRT(YEARFRAC($A$2,$A44,2))*(1*$B44))),""))))</f>
        <v>1.7306225277285873E-2</v>
      </c>
      <c r="L44" s="7">
        <f>IF('Forward Curve'!$D$7=DataValidation!$A$2,Vols!$D44*(1+(SQRT(YEARFRAC($A$2,$A44,2))*(2*$B44))),IF('Forward Curve'!$D$7=DataValidation!$A$3,Vols!$E44*(1+(SQRT(YEARFRAC($A$2,$A44,2))*(2*$B44))),IF('Forward Curve'!$D$7=DataValidation!$A$4,Vols!$D44*(1+(SQRT(YEARFRAC($A$2,$A44,2))*(2*$B44)))+0.03,IF('Forward Curve'!$D$7=DataValidation!$A$5,Vols!$G44*(1+(SQRT(YEARFRAC($A$2,$A44,2))*(2*$B44))),""))))</f>
        <v>2.9658750554571747E-2</v>
      </c>
      <c r="N44" s="48">
        <f t="shared" si="2"/>
        <v>2.4062500000000004E-2</v>
      </c>
      <c r="O44" s="7">
        <f>IF('Forward Curve'!$D$7=DataValidation!$A$2,Vols!$N44,IF('Forward Curve'!$D$7=DataValidation!$A$3,Vols!$N44+(Vols!$E44-Vols!$D44),IF('Forward Curve'!$D$7=DataValidation!$A$4,Vols!$N44+(Vols!$F44-Vols!$D44),IF('Forward Curve'!$D$7=DataValidation!$A$5,Vols!$N44+(Vols!$G44-Vols!$D44)))))</f>
        <v>2.4062500000000004E-2</v>
      </c>
      <c r="P44" s="7">
        <f>IF('Forward Curve'!$D$7=DataValidation!$A$2,$D44+0.0025,IF('Forward Curve'!$D$7=DataValidation!$A$3,$E44+0.0025,IF('Forward Curve'!$D$7=DataValidation!$A$4,Vols!$F44+0.0025,IF('Forward Curve'!$D$7=DataValidation!$A$5,Vols!$G44+0.0025,""))))</f>
        <v>7.4537000000000006E-3</v>
      </c>
      <c r="Q44" s="7">
        <f>IF('Forward Curve'!$D$7=DataValidation!$A$2,$D44+0.005,IF('Forward Curve'!$D$7=DataValidation!$A$3,$E44+0.005,IF('Forward Curve'!$D$7=DataValidation!$A$4,Vols!$F44+0.005,IF('Forward Curve'!$D$7=DataValidation!$A$5,Vols!$G44+0.005,""))))</f>
        <v>9.9536999999999994E-3</v>
      </c>
      <c r="S44" s="51">
        <f>IF('Forward Curve'!$D$8=DataValidation!$B$2,Vols!$L44,IF('Forward Curve'!$D$8=DataValidation!$B$3,Vols!$K44,IF('Forward Curve'!$D$8=DataValidation!$B$4,Vols!$J44,IF('Forward Curve'!$D$8=DataValidation!$B$5,Vols!$I44,IF('Forward Curve'!$D$8=DataValidation!$B$7,$O44,IF('Forward Curve'!$D$8=DataValidation!$B$8,Vols!$P44,IF('Forward Curve'!$D$8=DataValidation!$B$9,Vols!$Q44,"ERROR")))))))</f>
        <v>1.7306225277285873E-2</v>
      </c>
      <c r="V44" s="37"/>
      <c r="W44" s="37"/>
    </row>
    <row r="45" spans="1:23" x14ac:dyDescent="0.25">
      <c r="A45" s="5">
        <f>'Forward Curve'!$B56</f>
        <v>45227</v>
      </c>
      <c r="B45" s="6">
        <v>1.3241999999999998</v>
      </c>
      <c r="C45" s="7"/>
      <c r="D45" s="6">
        <v>4.9797999999999995E-3</v>
      </c>
      <c r="E45" s="6">
        <v>5.4774999999999997E-3</v>
      </c>
      <c r="F45" s="43">
        <v>3.3370981791785326E-2</v>
      </c>
      <c r="G45" s="43">
        <v>3.3945011978273598E-3</v>
      </c>
      <c r="H45" s="8"/>
      <c r="I45" s="7">
        <f>IF('Forward Curve'!$D$7=DataValidation!$A$2,Vols!$D45*(1-(SQRT(YEARFRAC($A$2,$A45,2))*(2*$B45))),IF('Forward Curve'!$D$7=DataValidation!$A$3,Vols!$E45*(1-(SQRT(YEARFRAC($A$2,$A45,2))*(2*$B45))),IF('Forward Curve'!$D$7=DataValidation!$A$4,Vols!$D45*(1-(SQRT(YEARFRAC($A$2,$A45,2))*(2*$B45)))+0.03,IF('Forward Curve'!$D$7=DataValidation!$A$5,Vols!$G45*(1-(SQRT(YEARFRAC($A$2,$A45,2))*(2*$B45))),""))))</f>
        <v>-2.0139979227549995E-2</v>
      </c>
      <c r="J45" s="7">
        <f>IF('Forward Curve'!$D$7=DataValidation!$A$2,Vols!$D45*(1-(SQRT(YEARFRAC($A$2,$A45,2))*(1*$B45))),IF('Forward Curve'!$D$7=DataValidation!$A$3,Vols!$E45*(1-(SQRT(YEARFRAC($A$2,$A45,2))*(1*$B45))),IF('Forward Curve'!$D$7=DataValidation!$A$4,Vols!$D45*(1-(SQRT(YEARFRAC($A$2,$A45,2))*(1*$B45)))+0.03,IF('Forward Curve'!$D$7=DataValidation!$A$5,Vols!$G45*(1-(SQRT(YEARFRAC($A$2,$A45,2))*(1*$B45))),""))))</f>
        <v>-7.5800896137749969E-3</v>
      </c>
      <c r="K45" s="7">
        <f>IF('Forward Curve'!$D$7=DataValidation!$A$2,Vols!$D45*(1+(SQRT(YEARFRAC($A$2,$A45,2))*(1*$B45))),IF('Forward Curve'!$D$7=DataValidation!$A$3,Vols!$E45*(1+(SQRT(YEARFRAC($A$2,$A45,2))*(1*$B45))),IF('Forward Curve'!$D$7=DataValidation!$A$4,Vols!$D45*(1+(SQRT(YEARFRAC($A$2,$A45,2))*(1*$B45)))+0.03,IF('Forward Curve'!$D$7=DataValidation!$A$5,Vols!$G45*(1+(SQRT(YEARFRAC($A$2,$A45,2))*(1*$B45))),""))))</f>
        <v>1.7539689613774997E-2</v>
      </c>
      <c r="L45" s="7">
        <f>IF('Forward Curve'!$D$7=DataValidation!$A$2,Vols!$D45*(1+(SQRT(YEARFRAC($A$2,$A45,2))*(2*$B45))),IF('Forward Curve'!$D$7=DataValidation!$A$3,Vols!$E45*(1+(SQRT(YEARFRAC($A$2,$A45,2))*(2*$B45))),IF('Forward Curve'!$D$7=DataValidation!$A$4,Vols!$D45*(1+(SQRT(YEARFRAC($A$2,$A45,2))*(2*$B45)))+0.03,IF('Forward Curve'!$D$7=DataValidation!$A$5,Vols!$G45*(1+(SQRT(YEARFRAC($A$2,$A45,2))*(2*$B45))),""))))</f>
        <v>3.0099579227549994E-2</v>
      </c>
      <c r="N45" s="48">
        <f t="shared" si="2"/>
        <v>2.4375000000000004E-2</v>
      </c>
      <c r="O45" s="7">
        <f>IF('Forward Curve'!$D$7=DataValidation!$A$2,Vols!$N45,IF('Forward Curve'!$D$7=DataValidation!$A$3,Vols!$N45+(Vols!$E45-Vols!$D45),IF('Forward Curve'!$D$7=DataValidation!$A$4,Vols!$N45+(Vols!$F45-Vols!$D45),IF('Forward Curve'!$D$7=DataValidation!$A$5,Vols!$N45+(Vols!$G45-Vols!$D45)))))</f>
        <v>2.4375000000000004E-2</v>
      </c>
      <c r="P45" s="7">
        <f>IF('Forward Curve'!$D$7=DataValidation!$A$2,$D45+0.0025,IF('Forward Curve'!$D$7=DataValidation!$A$3,$E45+0.0025,IF('Forward Curve'!$D$7=DataValidation!$A$4,Vols!$F45+0.0025,IF('Forward Curve'!$D$7=DataValidation!$A$5,Vols!$G45+0.0025,""))))</f>
        <v>7.4798E-3</v>
      </c>
      <c r="Q45" s="7">
        <f>IF('Forward Curve'!$D$7=DataValidation!$A$2,$D45+0.005,IF('Forward Curve'!$D$7=DataValidation!$A$3,$E45+0.005,IF('Forward Curve'!$D$7=DataValidation!$A$4,Vols!$F45+0.005,IF('Forward Curve'!$D$7=DataValidation!$A$5,Vols!$G45+0.005,""))))</f>
        <v>9.9798000000000005E-3</v>
      </c>
      <c r="S45" s="51">
        <f>IF('Forward Curve'!$D$8=DataValidation!$B$2,Vols!$L45,IF('Forward Curve'!$D$8=DataValidation!$B$3,Vols!$K45,IF('Forward Curve'!$D$8=DataValidation!$B$4,Vols!$J45,IF('Forward Curve'!$D$8=DataValidation!$B$5,Vols!$I45,IF('Forward Curve'!$D$8=DataValidation!$B$7,$O45,IF('Forward Curve'!$D$8=DataValidation!$B$8,Vols!$P45,IF('Forward Curve'!$D$8=DataValidation!$B$9,Vols!$Q45,"ERROR")))))))</f>
        <v>1.7539689613774997E-2</v>
      </c>
      <c r="V45" s="37"/>
      <c r="W45" s="37"/>
    </row>
    <row r="46" spans="1:23" x14ac:dyDescent="0.25">
      <c r="A46" s="5">
        <f>'Forward Curve'!$B57</f>
        <v>45258</v>
      </c>
      <c r="B46" s="6">
        <v>1.3240000000000001</v>
      </c>
      <c r="C46" s="7"/>
      <c r="D46" s="6">
        <v>5.0041999999999994E-3</v>
      </c>
      <c r="E46" s="6">
        <v>5.5032000000000006E-3</v>
      </c>
      <c r="F46" s="43">
        <v>3.3400642660932789E-2</v>
      </c>
      <c r="G46" s="43">
        <v>3.4743660539291454E-3</v>
      </c>
      <c r="H46" s="8"/>
      <c r="I46" s="7">
        <f>IF('Forward Curve'!$D$7=DataValidation!$A$2,Vols!$D46*(1-(SQRT(YEARFRAC($A$2,$A46,2))*(2*$B46))),IF('Forward Curve'!$D$7=DataValidation!$A$3,Vols!$E46*(1-(SQRT(YEARFRAC($A$2,$A46,2))*(2*$B46))),IF('Forward Curve'!$D$7=DataValidation!$A$4,Vols!$D46*(1-(SQRT(YEARFRAC($A$2,$A46,2))*(2*$B46)))+0.03,IF('Forward Curve'!$D$7=DataValidation!$A$5,Vols!$G46*(1-(SQRT(YEARFRAC($A$2,$A46,2))*(2*$B46))),""))))</f>
        <v>-2.0532636304027345E-2</v>
      </c>
      <c r="J46" s="7">
        <f>IF('Forward Curve'!$D$7=DataValidation!$A$2,Vols!$D46*(1-(SQRT(YEARFRAC($A$2,$A46,2))*(1*$B46))),IF('Forward Curve'!$D$7=DataValidation!$A$3,Vols!$E46*(1-(SQRT(YEARFRAC($A$2,$A46,2))*(1*$B46))),IF('Forward Curve'!$D$7=DataValidation!$A$4,Vols!$D46*(1-(SQRT(YEARFRAC($A$2,$A46,2))*(1*$B46)))+0.03,IF('Forward Curve'!$D$7=DataValidation!$A$5,Vols!$G46*(1-(SQRT(YEARFRAC($A$2,$A46,2))*(1*$B46))),""))))</f>
        <v>-7.7642181520136723E-3</v>
      </c>
      <c r="K46" s="7">
        <f>IF('Forward Curve'!$D$7=DataValidation!$A$2,Vols!$D46*(1+(SQRT(YEARFRAC($A$2,$A46,2))*(1*$B46))),IF('Forward Curve'!$D$7=DataValidation!$A$3,Vols!$E46*(1+(SQRT(YEARFRAC($A$2,$A46,2))*(1*$B46))),IF('Forward Curve'!$D$7=DataValidation!$A$4,Vols!$D46*(1+(SQRT(YEARFRAC($A$2,$A46,2))*(1*$B46)))+0.03,IF('Forward Curve'!$D$7=DataValidation!$A$5,Vols!$G46*(1+(SQRT(YEARFRAC($A$2,$A46,2))*(1*$B46))),""))))</f>
        <v>1.7772618152013669E-2</v>
      </c>
      <c r="L46" s="7">
        <f>IF('Forward Curve'!$D$7=DataValidation!$A$2,Vols!$D46*(1+(SQRT(YEARFRAC($A$2,$A46,2))*(2*$B46))),IF('Forward Curve'!$D$7=DataValidation!$A$3,Vols!$E46*(1+(SQRT(YEARFRAC($A$2,$A46,2))*(2*$B46))),IF('Forward Curve'!$D$7=DataValidation!$A$4,Vols!$D46*(1+(SQRT(YEARFRAC($A$2,$A46,2))*(2*$B46)))+0.03,IF('Forward Curve'!$D$7=DataValidation!$A$5,Vols!$G46*(1+(SQRT(YEARFRAC($A$2,$A46,2))*(2*$B46))),""))))</f>
        <v>3.0541036304027342E-2</v>
      </c>
      <c r="N46" s="48">
        <f t="shared" si="2"/>
        <v>2.4687500000000005E-2</v>
      </c>
      <c r="O46" s="7">
        <f>IF('Forward Curve'!$D$7=DataValidation!$A$2,Vols!$N46,IF('Forward Curve'!$D$7=DataValidation!$A$3,Vols!$N46+(Vols!$E46-Vols!$D46),IF('Forward Curve'!$D$7=DataValidation!$A$4,Vols!$N46+(Vols!$F46-Vols!$D46),IF('Forward Curve'!$D$7=DataValidation!$A$5,Vols!$N46+(Vols!$G46-Vols!$D46)))))</f>
        <v>2.4687500000000005E-2</v>
      </c>
      <c r="P46" s="7">
        <f>IF('Forward Curve'!$D$7=DataValidation!$A$2,$D46+0.0025,IF('Forward Curve'!$D$7=DataValidation!$A$3,$E46+0.0025,IF('Forward Curve'!$D$7=DataValidation!$A$4,Vols!$F46+0.0025,IF('Forward Curve'!$D$7=DataValidation!$A$5,Vols!$G46+0.0025,""))))</f>
        <v>7.5041999999999991E-3</v>
      </c>
      <c r="Q46" s="7">
        <f>IF('Forward Curve'!$D$7=DataValidation!$A$2,$D46+0.005,IF('Forward Curve'!$D$7=DataValidation!$A$3,$E46+0.005,IF('Forward Curve'!$D$7=DataValidation!$A$4,Vols!$F46+0.005,IF('Forward Curve'!$D$7=DataValidation!$A$5,Vols!$G46+0.005,""))))</f>
        <v>1.00042E-2</v>
      </c>
      <c r="S46" s="51">
        <f>IF('Forward Curve'!$D$8=DataValidation!$B$2,Vols!$L46,IF('Forward Curve'!$D$8=DataValidation!$B$3,Vols!$K46,IF('Forward Curve'!$D$8=DataValidation!$B$4,Vols!$J46,IF('Forward Curve'!$D$8=DataValidation!$B$5,Vols!$I46,IF('Forward Curve'!$D$8=DataValidation!$B$7,$O46,IF('Forward Curve'!$D$8=DataValidation!$B$8,Vols!$P46,IF('Forward Curve'!$D$8=DataValidation!$B$9,Vols!$Q46,"ERROR")))))))</f>
        <v>1.7772618152013669E-2</v>
      </c>
      <c r="V46" s="37"/>
      <c r="W46" s="37"/>
    </row>
    <row r="47" spans="1:23" x14ac:dyDescent="0.25">
      <c r="A47" s="5">
        <f>'Forward Curve'!$B58</f>
        <v>45288</v>
      </c>
      <c r="B47" s="6">
        <v>1.3237999999999999</v>
      </c>
      <c r="C47" s="7"/>
      <c r="D47" s="6">
        <v>5.0290000000000005E-3</v>
      </c>
      <c r="E47" s="6">
        <v>5.5250999999999998E-3</v>
      </c>
      <c r="F47" s="43">
        <v>3.3434109788822441E-2</v>
      </c>
      <c r="G47" s="43">
        <v>3.5567107057718483E-3</v>
      </c>
      <c r="H47" s="8"/>
      <c r="I47" s="7">
        <f>IF('Forward Curve'!$D$7=DataValidation!$A$2,Vols!$D47*(1-(SQRT(YEARFRAC($A$2,$A47,2))*(2*$B47))),IF('Forward Curve'!$D$7=DataValidation!$A$3,Vols!$E47*(1-(SQRT(YEARFRAC($A$2,$A47,2))*(2*$B47))),IF('Forward Curve'!$D$7=DataValidation!$A$4,Vols!$D47*(1-(SQRT(YEARFRAC($A$2,$A47,2))*(2*$B47)))+0.03,IF('Forward Curve'!$D$7=DataValidation!$A$5,Vols!$G47*(1-(SQRT(YEARFRAC($A$2,$A47,2))*(2*$B47))),""))))</f>
        <v>-2.0916796945855666E-2</v>
      </c>
      <c r="J47" s="7">
        <f>IF('Forward Curve'!$D$7=DataValidation!$A$2,Vols!$D47*(1-(SQRT(YEARFRAC($A$2,$A47,2))*(1*$B47))),IF('Forward Curve'!$D$7=DataValidation!$A$3,Vols!$E47*(1-(SQRT(YEARFRAC($A$2,$A47,2))*(1*$B47))),IF('Forward Curve'!$D$7=DataValidation!$A$4,Vols!$D47*(1-(SQRT(YEARFRAC($A$2,$A47,2))*(1*$B47)))+0.03,IF('Forward Curve'!$D$7=DataValidation!$A$5,Vols!$G47*(1-(SQRT(YEARFRAC($A$2,$A47,2))*(1*$B47))),""))))</f>
        <v>-7.9438984729278336E-3</v>
      </c>
      <c r="K47" s="7">
        <f>IF('Forward Curve'!$D$7=DataValidation!$A$2,Vols!$D47*(1+(SQRT(YEARFRAC($A$2,$A47,2))*(1*$B47))),IF('Forward Curve'!$D$7=DataValidation!$A$3,Vols!$E47*(1+(SQRT(YEARFRAC($A$2,$A47,2))*(1*$B47))),IF('Forward Curve'!$D$7=DataValidation!$A$4,Vols!$D47*(1+(SQRT(YEARFRAC($A$2,$A47,2))*(1*$B47)))+0.03,IF('Forward Curve'!$D$7=DataValidation!$A$5,Vols!$G47*(1+(SQRT(YEARFRAC($A$2,$A47,2))*(1*$B47))),""))))</f>
        <v>1.8001898472927835E-2</v>
      </c>
      <c r="L47" s="7">
        <f>IF('Forward Curve'!$D$7=DataValidation!$A$2,Vols!$D47*(1+(SQRT(YEARFRAC($A$2,$A47,2))*(2*$B47))),IF('Forward Curve'!$D$7=DataValidation!$A$3,Vols!$E47*(1+(SQRT(YEARFRAC($A$2,$A47,2))*(2*$B47))),IF('Forward Curve'!$D$7=DataValidation!$A$4,Vols!$D47*(1+(SQRT(YEARFRAC($A$2,$A47,2))*(2*$B47)))+0.03,IF('Forward Curve'!$D$7=DataValidation!$A$5,Vols!$G47*(1+(SQRT(YEARFRAC($A$2,$A47,2))*(2*$B47))),""))))</f>
        <v>3.0974796945855667E-2</v>
      </c>
      <c r="N47" s="47">
        <v>2.5000000000000001E-2</v>
      </c>
      <c r="O47" s="7">
        <f>IF('Forward Curve'!$D$7=DataValidation!$A$2,Vols!$N47,IF('Forward Curve'!$D$7=DataValidation!$A$3,Vols!$N47+(Vols!$E47-Vols!$D47),IF('Forward Curve'!$D$7=DataValidation!$A$4,Vols!$N47+(Vols!$F47-Vols!$D47),IF('Forward Curve'!$D$7=DataValidation!$A$5,Vols!$N47+(Vols!$G47-Vols!$D47)))))</f>
        <v>2.5000000000000001E-2</v>
      </c>
      <c r="P47" s="7">
        <f>IF('Forward Curve'!$D$7=DataValidation!$A$2,$D47+0.0025,IF('Forward Curve'!$D$7=DataValidation!$A$3,$E47+0.0025,IF('Forward Curve'!$D$7=DataValidation!$A$4,Vols!$F47+0.0025,IF('Forward Curve'!$D$7=DataValidation!$A$5,Vols!$G47+0.0025,""))))</f>
        <v>7.529000000000001E-3</v>
      </c>
      <c r="Q47" s="7">
        <f>IF('Forward Curve'!$D$7=DataValidation!$A$2,$D47+0.005,IF('Forward Curve'!$D$7=DataValidation!$A$3,$E47+0.005,IF('Forward Curve'!$D$7=DataValidation!$A$4,Vols!$F47+0.005,IF('Forward Curve'!$D$7=DataValidation!$A$5,Vols!$G47+0.005,""))))</f>
        <v>1.0029E-2</v>
      </c>
      <c r="S47" s="51">
        <f>IF('Forward Curve'!$D$8=DataValidation!$B$2,Vols!$L47,IF('Forward Curve'!$D$8=DataValidation!$B$3,Vols!$K47,IF('Forward Curve'!$D$8=DataValidation!$B$4,Vols!$J47,IF('Forward Curve'!$D$8=DataValidation!$B$5,Vols!$I47,IF('Forward Curve'!$D$8=DataValidation!$B$7,$O47,IF('Forward Curve'!$D$8=DataValidation!$B$8,Vols!$P47,IF('Forward Curve'!$D$8=DataValidation!$B$9,Vols!$Q47,"ERROR")))))))</f>
        <v>1.8001898472927835E-2</v>
      </c>
      <c r="V47" s="37"/>
      <c r="W47" s="37"/>
    </row>
    <row r="48" spans="1:23" x14ac:dyDescent="0.25">
      <c r="A48" s="5">
        <f>'Forward Curve'!$B59</f>
        <v>45319</v>
      </c>
      <c r="B48" s="6">
        <v>1.3956999999999999</v>
      </c>
      <c r="C48" s="7"/>
      <c r="D48" s="6">
        <v>5.0553999999999998E-3</v>
      </c>
      <c r="E48" s="6">
        <v>5.7796999999999996E-3</v>
      </c>
      <c r="F48" s="43">
        <v>3.3462226733899314E-2</v>
      </c>
      <c r="G48" s="43">
        <v>3.63949202652325E-3</v>
      </c>
      <c r="H48" s="8"/>
      <c r="I48" s="7">
        <f>IF('Forward Curve'!$D$7=DataValidation!$A$2,Vols!$D48*(1-(SQRT(YEARFRAC($A$2,$A48,2))*(2*$B48))),IF('Forward Curve'!$D$7=DataValidation!$A$3,Vols!$E48*(1-(SQRT(YEARFRAC($A$2,$A48,2))*(2*$B48))),IF('Forward Curve'!$D$7=DataValidation!$A$4,Vols!$D48*(1-(SQRT(YEARFRAC($A$2,$A48,2))*(2*$B48)))+0.03,IF('Forward Curve'!$D$7=DataValidation!$A$5,Vols!$G48*(1-(SQRT(YEARFRAC($A$2,$A48,2))*(2*$B48))),""))))</f>
        <v>-2.2753251760356294E-2</v>
      </c>
      <c r="J48" s="7">
        <f>IF('Forward Curve'!$D$7=DataValidation!$A$2,Vols!$D48*(1-(SQRT(YEARFRAC($A$2,$A48,2))*(1*$B48))),IF('Forward Curve'!$D$7=DataValidation!$A$3,Vols!$E48*(1-(SQRT(YEARFRAC($A$2,$A48,2))*(1*$B48))),IF('Forward Curve'!$D$7=DataValidation!$A$4,Vols!$D48*(1-(SQRT(YEARFRAC($A$2,$A48,2))*(1*$B48)))+0.03,IF('Forward Curve'!$D$7=DataValidation!$A$5,Vols!$G48*(1-(SQRT(YEARFRAC($A$2,$A48,2))*(1*$B48))),""))))</f>
        <v>-8.8489258801781479E-3</v>
      </c>
      <c r="K48" s="7">
        <f>IF('Forward Curve'!$D$7=DataValidation!$A$2,Vols!$D48*(1+(SQRT(YEARFRAC($A$2,$A48,2))*(1*$B48))),IF('Forward Curve'!$D$7=DataValidation!$A$3,Vols!$E48*(1+(SQRT(YEARFRAC($A$2,$A48,2))*(1*$B48))),IF('Forward Curve'!$D$7=DataValidation!$A$4,Vols!$D48*(1+(SQRT(YEARFRAC($A$2,$A48,2))*(1*$B48)))+0.03,IF('Forward Curve'!$D$7=DataValidation!$A$5,Vols!$G48*(1+(SQRT(YEARFRAC($A$2,$A48,2))*(1*$B48))),""))))</f>
        <v>1.8959725880178146E-2</v>
      </c>
      <c r="L48" s="7">
        <f>IF('Forward Curve'!$D$7=DataValidation!$A$2,Vols!$D48*(1+(SQRT(YEARFRAC($A$2,$A48,2))*(2*$B48))),IF('Forward Curve'!$D$7=DataValidation!$A$3,Vols!$E48*(1+(SQRT(YEARFRAC($A$2,$A48,2))*(2*$B48))),IF('Forward Curve'!$D$7=DataValidation!$A$4,Vols!$D48*(1+(SQRT(YEARFRAC($A$2,$A48,2))*(2*$B48)))+0.03,IF('Forward Curve'!$D$7=DataValidation!$A$5,Vols!$G48*(1+(SQRT(YEARFRAC($A$2,$A48,2))*(2*$B48))),""))))</f>
        <v>3.2864051760356297E-2</v>
      </c>
      <c r="N48" s="48">
        <v>2.5000000000000001E-2</v>
      </c>
      <c r="O48" s="7">
        <f>IF('Forward Curve'!$D$7=DataValidation!$A$2,Vols!$N48,IF('Forward Curve'!$D$7=DataValidation!$A$3,Vols!$N48+(Vols!$E48-Vols!$D48),IF('Forward Curve'!$D$7=DataValidation!$A$4,Vols!$N48+(Vols!$F48-Vols!$D48),IF('Forward Curve'!$D$7=DataValidation!$A$5,Vols!$N48+(Vols!$G48-Vols!$D48)))))</f>
        <v>2.5000000000000001E-2</v>
      </c>
      <c r="P48" s="7">
        <f>IF('Forward Curve'!$D$7=DataValidation!$A$2,$D48+0.0025,IF('Forward Curve'!$D$7=DataValidation!$A$3,$E48+0.0025,IF('Forward Curve'!$D$7=DataValidation!$A$4,Vols!$F48+0.0025,IF('Forward Curve'!$D$7=DataValidation!$A$5,Vols!$G48+0.0025,""))))</f>
        <v>7.5554000000000003E-3</v>
      </c>
      <c r="Q48" s="7">
        <f>IF('Forward Curve'!$D$7=DataValidation!$A$2,$D48+0.005,IF('Forward Curve'!$D$7=DataValidation!$A$3,$E48+0.005,IF('Forward Curve'!$D$7=DataValidation!$A$4,Vols!$F48+0.005,IF('Forward Curve'!$D$7=DataValidation!$A$5,Vols!$G48+0.005,""))))</f>
        <v>1.0055399999999999E-2</v>
      </c>
      <c r="S48" s="51">
        <f>IF('Forward Curve'!$D$8=DataValidation!$B$2,Vols!$L48,IF('Forward Curve'!$D$8=DataValidation!$B$3,Vols!$K48,IF('Forward Curve'!$D$8=DataValidation!$B$4,Vols!$J48,IF('Forward Curve'!$D$8=DataValidation!$B$5,Vols!$I48,IF('Forward Curve'!$D$8=DataValidation!$B$7,$O48,IF('Forward Curve'!$D$8=DataValidation!$B$8,Vols!$P48,IF('Forward Curve'!$D$8=DataValidation!$B$9,Vols!$Q48,"ERROR")))))))</f>
        <v>1.8959725880178146E-2</v>
      </c>
      <c r="V48" s="37"/>
      <c r="W48" s="37"/>
    </row>
    <row r="49" spans="1:23" x14ac:dyDescent="0.25">
      <c r="A49" s="5">
        <f>'Forward Curve'!$B60</f>
        <v>45350</v>
      </c>
      <c r="B49" s="6">
        <v>1.4644999999999999</v>
      </c>
      <c r="C49" s="7"/>
      <c r="D49" s="6">
        <v>5.0787999999999996E-3</v>
      </c>
      <c r="E49" s="6">
        <v>6.0539000000000001E-3</v>
      </c>
      <c r="F49" s="43">
        <v>3.348984355089514E-2</v>
      </c>
      <c r="G49" s="43">
        <v>3.7179009050652772E-3</v>
      </c>
      <c r="H49" s="8"/>
      <c r="I49" s="7">
        <f>IF('Forward Curve'!$D$7=DataValidation!$A$2,Vols!$D49*(1-(SQRT(YEARFRAC($A$2,$A49,2))*(2*$B49))),IF('Forward Curve'!$D$7=DataValidation!$A$3,Vols!$E49*(1-(SQRT(YEARFRAC($A$2,$A49,2))*(2*$B49))),IF('Forward Curve'!$D$7=DataValidation!$A$4,Vols!$D49*(1-(SQRT(YEARFRAC($A$2,$A49,2))*(2*$B49)))+0.03,IF('Forward Curve'!$D$7=DataValidation!$A$5,Vols!$G49*(1-(SQRT(YEARFRAC($A$2,$A49,2))*(2*$B49))),""))))</f>
        <v>-2.4558957933541268E-2</v>
      </c>
      <c r="J49" s="7">
        <f>IF('Forward Curve'!$D$7=DataValidation!$A$2,Vols!$D49*(1-(SQRT(YEARFRAC($A$2,$A49,2))*(1*$B49))),IF('Forward Curve'!$D$7=DataValidation!$A$3,Vols!$E49*(1-(SQRT(YEARFRAC($A$2,$A49,2))*(1*$B49))),IF('Forward Curve'!$D$7=DataValidation!$A$4,Vols!$D49*(1-(SQRT(YEARFRAC($A$2,$A49,2))*(1*$B49)))+0.03,IF('Forward Curve'!$D$7=DataValidation!$A$5,Vols!$G49*(1-(SQRT(YEARFRAC($A$2,$A49,2))*(1*$B49))),""))))</f>
        <v>-9.740078966770635E-3</v>
      </c>
      <c r="K49" s="7">
        <f>IF('Forward Curve'!$D$7=DataValidation!$A$2,Vols!$D49*(1+(SQRT(YEARFRAC($A$2,$A49,2))*(1*$B49))),IF('Forward Curve'!$D$7=DataValidation!$A$3,Vols!$E49*(1+(SQRT(YEARFRAC($A$2,$A49,2))*(1*$B49))),IF('Forward Curve'!$D$7=DataValidation!$A$4,Vols!$D49*(1+(SQRT(YEARFRAC($A$2,$A49,2))*(1*$B49)))+0.03,IF('Forward Curve'!$D$7=DataValidation!$A$5,Vols!$G49*(1+(SQRT(YEARFRAC($A$2,$A49,2))*(1*$B49))),""))))</f>
        <v>1.9897678966770634E-2</v>
      </c>
      <c r="L49" s="7">
        <f>IF('Forward Curve'!$D$7=DataValidation!$A$2,Vols!$D49*(1+(SQRT(YEARFRAC($A$2,$A49,2))*(2*$B49))),IF('Forward Curve'!$D$7=DataValidation!$A$3,Vols!$E49*(1+(SQRT(YEARFRAC($A$2,$A49,2))*(2*$B49))),IF('Forward Curve'!$D$7=DataValidation!$A$4,Vols!$D49*(1+(SQRT(YEARFRAC($A$2,$A49,2))*(2*$B49)))+0.03,IF('Forward Curve'!$D$7=DataValidation!$A$5,Vols!$G49*(1+(SQRT(YEARFRAC($A$2,$A49,2))*(2*$B49))),""))))</f>
        <v>3.4716557933541267E-2</v>
      </c>
      <c r="N49" s="48">
        <v>2.5000000000000001E-2</v>
      </c>
      <c r="O49" s="7">
        <f>IF('Forward Curve'!$D$7=DataValidation!$A$2,Vols!$N49,IF('Forward Curve'!$D$7=DataValidation!$A$3,Vols!$N49+(Vols!$E49-Vols!$D49),IF('Forward Curve'!$D$7=DataValidation!$A$4,Vols!$N49+(Vols!$F49-Vols!$D49),IF('Forward Curve'!$D$7=DataValidation!$A$5,Vols!$N49+(Vols!$G49-Vols!$D49)))))</f>
        <v>2.5000000000000001E-2</v>
      </c>
      <c r="P49" s="7">
        <f>IF('Forward Curve'!$D$7=DataValidation!$A$2,$D49+0.0025,IF('Forward Curve'!$D$7=DataValidation!$A$3,$E49+0.0025,IF('Forward Curve'!$D$7=DataValidation!$A$4,Vols!$F49+0.0025,IF('Forward Curve'!$D$7=DataValidation!$A$5,Vols!$G49+0.0025,""))))</f>
        <v>7.5788000000000001E-3</v>
      </c>
      <c r="Q49" s="7">
        <f>IF('Forward Curve'!$D$7=DataValidation!$A$2,$D49+0.005,IF('Forward Curve'!$D$7=DataValidation!$A$3,$E49+0.005,IF('Forward Curve'!$D$7=DataValidation!$A$4,Vols!$F49+0.005,IF('Forward Curve'!$D$7=DataValidation!$A$5,Vols!$G49+0.005,""))))</f>
        <v>1.0078799999999999E-2</v>
      </c>
      <c r="S49" s="51">
        <f>IF('Forward Curve'!$D$8=DataValidation!$B$2,Vols!$L49,IF('Forward Curve'!$D$8=DataValidation!$B$3,Vols!$K49,IF('Forward Curve'!$D$8=DataValidation!$B$4,Vols!$J49,IF('Forward Curve'!$D$8=DataValidation!$B$5,Vols!$I49,IF('Forward Curve'!$D$8=DataValidation!$B$7,$O49,IF('Forward Curve'!$D$8=DataValidation!$B$8,Vols!$P49,IF('Forward Curve'!$D$8=DataValidation!$B$9,Vols!$Q49,"ERROR")))))))</f>
        <v>1.9897678966770634E-2</v>
      </c>
      <c r="V49" s="37"/>
      <c r="W49" s="37"/>
    </row>
    <row r="50" spans="1:23" x14ac:dyDescent="0.25">
      <c r="A50" s="5">
        <f>'Forward Curve'!$B61</f>
        <v>45379</v>
      </c>
      <c r="B50" s="6">
        <v>1.4647999999999999</v>
      </c>
      <c r="C50" s="7"/>
      <c r="D50" s="6">
        <v>5.6559000000000002E-3</v>
      </c>
      <c r="E50" s="6">
        <v>6.3114E-3</v>
      </c>
      <c r="F50" s="43">
        <v>3.3523160611330927E-2</v>
      </c>
      <c r="G50" s="43">
        <v>3.7985903027634715E-3</v>
      </c>
      <c r="H50" s="8"/>
      <c r="I50" s="7">
        <f>IF('Forward Curve'!$D$7=DataValidation!$A$2,Vols!$D50*(1-(SQRT(YEARFRAC($A$2,$A50,2))*(2*$B50))),IF('Forward Curve'!$D$7=DataValidation!$A$3,Vols!$E50*(1-(SQRT(YEARFRAC($A$2,$A50,2))*(2*$B50))),IF('Forward Curve'!$D$7=DataValidation!$A$4,Vols!$D50*(1-(SQRT(YEARFRAC($A$2,$A50,2))*(2*$B50)))+0.03,IF('Forward Curve'!$D$7=DataValidation!$A$5,Vols!$G50*(1-(SQRT(YEARFRAC($A$2,$A50,2))*(2*$B50))),""))))</f>
        <v>-2.7689625104907956E-2</v>
      </c>
      <c r="J50" s="7">
        <f>IF('Forward Curve'!$D$7=DataValidation!$A$2,Vols!$D50*(1-(SQRT(YEARFRAC($A$2,$A50,2))*(1*$B50))),IF('Forward Curve'!$D$7=DataValidation!$A$3,Vols!$E50*(1-(SQRT(YEARFRAC($A$2,$A50,2))*(1*$B50))),IF('Forward Curve'!$D$7=DataValidation!$A$4,Vols!$D50*(1-(SQRT(YEARFRAC($A$2,$A50,2))*(1*$B50)))+0.03,IF('Forward Curve'!$D$7=DataValidation!$A$5,Vols!$G50*(1-(SQRT(YEARFRAC($A$2,$A50,2))*(1*$B50))),""))))</f>
        <v>-1.1016862552453977E-2</v>
      </c>
      <c r="K50" s="7">
        <f>IF('Forward Curve'!$D$7=DataValidation!$A$2,Vols!$D50*(1+(SQRT(YEARFRAC($A$2,$A50,2))*(1*$B50))),IF('Forward Curve'!$D$7=DataValidation!$A$3,Vols!$E50*(1+(SQRT(YEARFRAC($A$2,$A50,2))*(1*$B50))),IF('Forward Curve'!$D$7=DataValidation!$A$4,Vols!$D50*(1+(SQRT(YEARFRAC($A$2,$A50,2))*(1*$B50)))+0.03,IF('Forward Curve'!$D$7=DataValidation!$A$5,Vols!$G50*(1+(SQRT(YEARFRAC($A$2,$A50,2))*(1*$B50))),""))))</f>
        <v>2.2328662552453978E-2</v>
      </c>
      <c r="L50" s="7">
        <f>IF('Forward Curve'!$D$7=DataValidation!$A$2,Vols!$D50*(1+(SQRT(YEARFRAC($A$2,$A50,2))*(2*$B50))),IF('Forward Curve'!$D$7=DataValidation!$A$3,Vols!$E50*(1+(SQRT(YEARFRAC($A$2,$A50,2))*(2*$B50))),IF('Forward Curve'!$D$7=DataValidation!$A$4,Vols!$D50*(1+(SQRT(YEARFRAC($A$2,$A50,2))*(2*$B50)))+0.03,IF('Forward Curve'!$D$7=DataValidation!$A$5,Vols!$G50*(1+(SQRT(YEARFRAC($A$2,$A50,2))*(2*$B50))),""))))</f>
        <v>3.9001425104907957E-2</v>
      </c>
      <c r="N50" s="48">
        <v>2.5000000000000001E-2</v>
      </c>
      <c r="O50" s="7">
        <f>IF('Forward Curve'!$D$7=DataValidation!$A$2,Vols!$N50,IF('Forward Curve'!$D$7=DataValidation!$A$3,Vols!$N50+(Vols!$E50-Vols!$D50),IF('Forward Curve'!$D$7=DataValidation!$A$4,Vols!$N50+(Vols!$F50-Vols!$D50),IF('Forward Curve'!$D$7=DataValidation!$A$5,Vols!$N50+(Vols!$G50-Vols!$D50)))))</f>
        <v>2.5000000000000001E-2</v>
      </c>
      <c r="P50" s="7">
        <f>IF('Forward Curve'!$D$7=DataValidation!$A$2,$D50+0.0025,IF('Forward Curve'!$D$7=DataValidation!$A$3,$E50+0.0025,IF('Forward Curve'!$D$7=DataValidation!$A$4,Vols!$F50+0.0025,IF('Forward Curve'!$D$7=DataValidation!$A$5,Vols!$G50+0.0025,""))))</f>
        <v>8.1559000000000006E-3</v>
      </c>
      <c r="Q50" s="7">
        <f>IF('Forward Curve'!$D$7=DataValidation!$A$2,$D50+0.005,IF('Forward Curve'!$D$7=DataValidation!$A$3,$E50+0.005,IF('Forward Curve'!$D$7=DataValidation!$A$4,Vols!$F50+0.005,IF('Forward Curve'!$D$7=DataValidation!$A$5,Vols!$G50+0.005,""))))</f>
        <v>1.0655899999999999E-2</v>
      </c>
      <c r="S50" s="51">
        <f>IF('Forward Curve'!$D$8=DataValidation!$B$2,Vols!$L50,IF('Forward Curve'!$D$8=DataValidation!$B$3,Vols!$K50,IF('Forward Curve'!$D$8=DataValidation!$B$4,Vols!$J50,IF('Forward Curve'!$D$8=DataValidation!$B$5,Vols!$I50,IF('Forward Curve'!$D$8=DataValidation!$B$7,$O50,IF('Forward Curve'!$D$8=DataValidation!$B$8,Vols!$P50,IF('Forward Curve'!$D$8=DataValidation!$B$9,Vols!$Q50,"ERROR")))))))</f>
        <v>2.2328662552453978E-2</v>
      </c>
      <c r="V50" s="37"/>
      <c r="W50" s="37"/>
    </row>
    <row r="51" spans="1:23" x14ac:dyDescent="0.25">
      <c r="A51" s="5">
        <f>'Forward Curve'!$B62</f>
        <v>45410</v>
      </c>
      <c r="B51" s="6">
        <v>1.4621000000000002</v>
      </c>
      <c r="C51" s="7"/>
      <c r="D51" s="6">
        <v>5.8125000000000008E-3</v>
      </c>
      <c r="E51" s="6">
        <v>6.4107000000000001E-3</v>
      </c>
      <c r="F51" s="43">
        <v>3.4410766009672057E-2</v>
      </c>
      <c r="G51" s="43">
        <v>4.049835948020759E-3</v>
      </c>
      <c r="H51" s="8"/>
      <c r="I51" s="7">
        <f>IF('Forward Curve'!$D$7=DataValidation!$A$2,Vols!$D51*(1-(SQRT(YEARFRAC($A$2,$A51,2))*(2*$B51))),IF('Forward Curve'!$D$7=DataValidation!$A$3,Vols!$E51*(1-(SQRT(YEARFRAC($A$2,$A51,2))*(2*$B51))),IF('Forward Curve'!$D$7=DataValidation!$A$4,Vols!$D51*(1-(SQRT(YEARFRAC($A$2,$A51,2))*(2*$B51)))+0.03,IF('Forward Curve'!$D$7=DataValidation!$A$5,Vols!$G51*(1-(SQRT(YEARFRAC($A$2,$A51,2))*(2*$B51))),""))))</f>
        <v>-2.8754853995863614E-2</v>
      </c>
      <c r="J51" s="7">
        <f>IF('Forward Curve'!$D$7=DataValidation!$A$2,Vols!$D51*(1-(SQRT(YEARFRAC($A$2,$A51,2))*(1*$B51))),IF('Forward Curve'!$D$7=DataValidation!$A$3,Vols!$E51*(1-(SQRT(YEARFRAC($A$2,$A51,2))*(1*$B51))),IF('Forward Curve'!$D$7=DataValidation!$A$4,Vols!$D51*(1-(SQRT(YEARFRAC($A$2,$A51,2))*(1*$B51)))+0.03,IF('Forward Curve'!$D$7=DataValidation!$A$5,Vols!$G51*(1-(SQRT(YEARFRAC($A$2,$A51,2))*(1*$B51))),""))))</f>
        <v>-1.1471176997931806E-2</v>
      </c>
      <c r="K51" s="7">
        <f>IF('Forward Curve'!$D$7=DataValidation!$A$2,Vols!$D51*(1+(SQRT(YEARFRAC($A$2,$A51,2))*(1*$B51))),IF('Forward Curve'!$D$7=DataValidation!$A$3,Vols!$E51*(1+(SQRT(YEARFRAC($A$2,$A51,2))*(1*$B51))),IF('Forward Curve'!$D$7=DataValidation!$A$4,Vols!$D51*(1+(SQRT(YEARFRAC($A$2,$A51,2))*(1*$B51)))+0.03,IF('Forward Curve'!$D$7=DataValidation!$A$5,Vols!$G51*(1+(SQRT(YEARFRAC($A$2,$A51,2))*(1*$B51))),""))))</f>
        <v>2.309617699793181E-2</v>
      </c>
      <c r="L51" s="7">
        <f>IF('Forward Curve'!$D$7=DataValidation!$A$2,Vols!$D51*(1+(SQRT(YEARFRAC($A$2,$A51,2))*(2*$B51))),IF('Forward Curve'!$D$7=DataValidation!$A$3,Vols!$E51*(1+(SQRT(YEARFRAC($A$2,$A51,2))*(2*$B51))),IF('Forward Curve'!$D$7=DataValidation!$A$4,Vols!$D51*(1+(SQRT(YEARFRAC($A$2,$A51,2))*(2*$B51)))+0.03,IF('Forward Curve'!$D$7=DataValidation!$A$5,Vols!$G51*(1+(SQRT(YEARFRAC($A$2,$A51,2))*(2*$B51))),""))))</f>
        <v>4.0379853995863614E-2</v>
      </c>
      <c r="N51" s="48">
        <v>2.5000000000000001E-2</v>
      </c>
      <c r="O51" s="7">
        <f>IF('Forward Curve'!$D$7=DataValidation!$A$2,Vols!$N51,IF('Forward Curve'!$D$7=DataValidation!$A$3,Vols!$N51+(Vols!$E51-Vols!$D51),IF('Forward Curve'!$D$7=DataValidation!$A$4,Vols!$N51+(Vols!$F51-Vols!$D51),IF('Forward Curve'!$D$7=DataValidation!$A$5,Vols!$N51+(Vols!$G51-Vols!$D51)))))</f>
        <v>2.5000000000000001E-2</v>
      </c>
      <c r="P51" s="7">
        <f>IF('Forward Curve'!$D$7=DataValidation!$A$2,$D51+0.0025,IF('Forward Curve'!$D$7=DataValidation!$A$3,$E51+0.0025,IF('Forward Curve'!$D$7=DataValidation!$A$4,Vols!$F51+0.0025,IF('Forward Curve'!$D$7=DataValidation!$A$5,Vols!$G51+0.0025,""))))</f>
        <v>8.3125000000000004E-3</v>
      </c>
      <c r="Q51" s="7">
        <f>IF('Forward Curve'!$D$7=DataValidation!$A$2,$D51+0.005,IF('Forward Curve'!$D$7=DataValidation!$A$3,$E51+0.005,IF('Forward Curve'!$D$7=DataValidation!$A$4,Vols!$F51+0.005,IF('Forward Curve'!$D$7=DataValidation!$A$5,Vols!$G51+0.005,""))))</f>
        <v>1.0812500000000001E-2</v>
      </c>
      <c r="S51" s="51">
        <f>IF('Forward Curve'!$D$8=DataValidation!$B$2,Vols!$L51,IF('Forward Curve'!$D$8=DataValidation!$B$3,Vols!$K51,IF('Forward Curve'!$D$8=DataValidation!$B$4,Vols!$J51,IF('Forward Curve'!$D$8=DataValidation!$B$5,Vols!$I51,IF('Forward Curve'!$D$8=DataValidation!$B$7,$O51,IF('Forward Curve'!$D$8=DataValidation!$B$8,Vols!$P51,IF('Forward Curve'!$D$8=DataValidation!$B$9,Vols!$Q51,"ERROR")))))))</f>
        <v>2.309617699793181E-2</v>
      </c>
      <c r="V51" s="37"/>
      <c r="W51" s="37"/>
    </row>
    <row r="52" spans="1:23" x14ac:dyDescent="0.25">
      <c r="A52" s="5">
        <f>'Forward Curve'!$B63</f>
        <v>45440</v>
      </c>
      <c r="B52" s="6">
        <v>1.4618</v>
      </c>
      <c r="C52" s="7"/>
      <c r="D52" s="6">
        <v>5.8636999999999995E-3</v>
      </c>
      <c r="E52" s="6">
        <v>6.4689999999999999E-3</v>
      </c>
      <c r="F52" s="43">
        <v>3.4474612189881106E-2</v>
      </c>
      <c r="G52" s="43">
        <v>4.1517657375476288E-3</v>
      </c>
      <c r="H52" s="8"/>
      <c r="I52" s="7">
        <f>IF('Forward Curve'!$D$7=DataValidation!$A$2,Vols!$D52*(1-(SQRT(YEARFRAC($A$2,$A52,2))*(2*$B52))),IF('Forward Curve'!$D$7=DataValidation!$A$3,Vols!$E52*(1-(SQRT(YEARFRAC($A$2,$A52,2))*(2*$B52))),IF('Forward Curve'!$D$7=DataValidation!$A$4,Vols!$D52*(1-(SQRT(YEARFRAC($A$2,$A52,2))*(2*$B52)))+0.03,IF('Forward Curve'!$D$7=DataValidation!$A$5,Vols!$G52*(1-(SQRT(YEARFRAC($A$2,$A52,2))*(2*$B52))),""))))</f>
        <v>-2.9350459944122494E-2</v>
      </c>
      <c r="J52" s="7">
        <f>IF('Forward Curve'!$D$7=DataValidation!$A$2,Vols!$D52*(1-(SQRT(YEARFRAC($A$2,$A52,2))*(1*$B52))),IF('Forward Curve'!$D$7=DataValidation!$A$3,Vols!$E52*(1-(SQRT(YEARFRAC($A$2,$A52,2))*(1*$B52))),IF('Forward Curve'!$D$7=DataValidation!$A$4,Vols!$D52*(1-(SQRT(YEARFRAC($A$2,$A52,2))*(1*$B52)))+0.03,IF('Forward Curve'!$D$7=DataValidation!$A$5,Vols!$G52*(1-(SQRT(YEARFRAC($A$2,$A52,2))*(1*$B52))),""))))</f>
        <v>-1.1743379972061247E-2</v>
      </c>
      <c r="K52" s="7">
        <f>IF('Forward Curve'!$D$7=DataValidation!$A$2,Vols!$D52*(1+(SQRT(YEARFRAC($A$2,$A52,2))*(1*$B52))),IF('Forward Curve'!$D$7=DataValidation!$A$3,Vols!$E52*(1+(SQRT(YEARFRAC($A$2,$A52,2))*(1*$B52))),IF('Forward Curve'!$D$7=DataValidation!$A$4,Vols!$D52*(1+(SQRT(YEARFRAC($A$2,$A52,2))*(1*$B52)))+0.03,IF('Forward Curve'!$D$7=DataValidation!$A$5,Vols!$G52*(1+(SQRT(YEARFRAC($A$2,$A52,2))*(1*$B52))),""))))</f>
        <v>2.3470779972061248E-2</v>
      </c>
      <c r="L52" s="7">
        <f>IF('Forward Curve'!$D$7=DataValidation!$A$2,Vols!$D52*(1+(SQRT(YEARFRAC($A$2,$A52,2))*(2*$B52))),IF('Forward Curve'!$D$7=DataValidation!$A$3,Vols!$E52*(1+(SQRT(YEARFRAC($A$2,$A52,2))*(2*$B52))),IF('Forward Curve'!$D$7=DataValidation!$A$4,Vols!$D52*(1+(SQRT(YEARFRAC($A$2,$A52,2))*(2*$B52)))+0.03,IF('Forward Curve'!$D$7=DataValidation!$A$5,Vols!$G52*(1+(SQRT(YEARFRAC($A$2,$A52,2))*(2*$B52))),""))))</f>
        <v>4.1077859944122497E-2</v>
      </c>
      <c r="M52" s="42"/>
      <c r="N52" s="48">
        <v>2.5000000000000001E-2</v>
      </c>
      <c r="O52" s="7">
        <f>IF('Forward Curve'!$D$7=DataValidation!$A$2,Vols!$N52,IF('Forward Curve'!$D$7=DataValidation!$A$3,Vols!$N52+(Vols!$E52-Vols!$D52),IF('Forward Curve'!$D$7=DataValidation!$A$4,Vols!$N52+(Vols!$F52-Vols!$D52),IF('Forward Curve'!$D$7=DataValidation!$A$5,Vols!$N52+(Vols!$G52-Vols!$D52)))))</f>
        <v>2.5000000000000001E-2</v>
      </c>
      <c r="P52" s="7">
        <f>IF('Forward Curve'!$D$7=DataValidation!$A$2,$D52+0.0025,IF('Forward Curve'!$D$7=DataValidation!$A$3,$E52+0.0025,IF('Forward Curve'!$D$7=DataValidation!$A$4,Vols!$F52+0.0025,IF('Forward Curve'!$D$7=DataValidation!$A$5,Vols!$G52+0.0025,""))))</f>
        <v>8.3637E-3</v>
      </c>
      <c r="Q52" s="7">
        <f>IF('Forward Curve'!$D$7=DataValidation!$A$2,$D52+0.005,IF('Forward Curve'!$D$7=DataValidation!$A$3,$E52+0.005,IF('Forward Curve'!$D$7=DataValidation!$A$4,Vols!$F52+0.005,IF('Forward Curve'!$D$7=DataValidation!$A$5,Vols!$G52+0.005,""))))</f>
        <v>1.08637E-2</v>
      </c>
      <c r="S52" s="51">
        <f>IF('Forward Curve'!$D$8=DataValidation!$B$2,Vols!$L52,IF('Forward Curve'!$D$8=DataValidation!$B$3,Vols!$K52,IF('Forward Curve'!$D$8=DataValidation!$B$4,Vols!$J52,IF('Forward Curve'!$D$8=DataValidation!$B$5,Vols!$I52,IF('Forward Curve'!$D$8=DataValidation!$B$7,$O52,IF('Forward Curve'!$D$8=DataValidation!$B$8,Vols!$P52,IF('Forward Curve'!$D$8=DataValidation!$B$9,Vols!$Q52,"ERROR")))))))</f>
        <v>2.3470779972061248E-2</v>
      </c>
      <c r="V52" s="37"/>
      <c r="W52" s="37"/>
    </row>
    <row r="53" spans="1:23" x14ac:dyDescent="0.25">
      <c r="A53" s="5">
        <f>'Forward Curve'!$B64</f>
        <v>45471</v>
      </c>
      <c r="B53" s="6">
        <v>1.4613</v>
      </c>
      <c r="C53" s="7"/>
      <c r="D53" s="6">
        <v>5.9150999999999995E-3</v>
      </c>
      <c r="E53" s="6">
        <v>6.5187999999999999E-3</v>
      </c>
      <c r="F53" s="43">
        <v>3.4523207609066402E-2</v>
      </c>
      <c r="G53" s="43">
        <v>4.2399418273331158E-3</v>
      </c>
      <c r="H53" s="8"/>
      <c r="I53" s="7">
        <f>IF('Forward Curve'!$D$7=DataValidation!$A$2,Vols!$D53*(1-(SQRT(YEARFRAC($A$2,$A53,2))*(2*$B53))),IF('Forward Curve'!$D$7=DataValidation!$A$3,Vols!$E53*(1-(SQRT(YEARFRAC($A$2,$A53,2))*(2*$B53))),IF('Forward Curve'!$D$7=DataValidation!$A$4,Vols!$D53*(1-(SQRT(YEARFRAC($A$2,$A53,2))*(2*$B53)))+0.03,IF('Forward Curve'!$D$7=DataValidation!$A$5,Vols!$G53*(1-(SQRT(YEARFRAC($A$2,$A53,2))*(2*$B53))),""))))</f>
        <v>-2.9956113581685956E-2</v>
      </c>
      <c r="J53" s="7">
        <f>IF('Forward Curve'!$D$7=DataValidation!$A$2,Vols!$D53*(1-(SQRT(YEARFRAC($A$2,$A53,2))*(1*$B53))),IF('Forward Curve'!$D$7=DataValidation!$A$3,Vols!$E53*(1-(SQRT(YEARFRAC($A$2,$A53,2))*(1*$B53))),IF('Forward Curve'!$D$7=DataValidation!$A$4,Vols!$D53*(1-(SQRT(YEARFRAC($A$2,$A53,2))*(1*$B53)))+0.03,IF('Forward Curve'!$D$7=DataValidation!$A$5,Vols!$G53*(1-(SQRT(YEARFRAC($A$2,$A53,2))*(1*$B53))),""))))</f>
        <v>-1.2020506790842978E-2</v>
      </c>
      <c r="K53" s="7">
        <f>IF('Forward Curve'!$D$7=DataValidation!$A$2,Vols!$D53*(1+(SQRT(YEARFRAC($A$2,$A53,2))*(1*$B53))),IF('Forward Curve'!$D$7=DataValidation!$A$3,Vols!$E53*(1+(SQRT(YEARFRAC($A$2,$A53,2))*(1*$B53))),IF('Forward Curve'!$D$7=DataValidation!$A$4,Vols!$D53*(1+(SQRT(YEARFRAC($A$2,$A53,2))*(1*$B53)))+0.03,IF('Forward Curve'!$D$7=DataValidation!$A$5,Vols!$G53*(1+(SQRT(YEARFRAC($A$2,$A53,2))*(1*$B53))),""))))</f>
        <v>2.3850706790842981E-2</v>
      </c>
      <c r="L53" s="7">
        <f>IF('Forward Curve'!$D$7=DataValidation!$A$2,Vols!$D53*(1+(SQRT(YEARFRAC($A$2,$A53,2))*(2*$B53))),IF('Forward Curve'!$D$7=DataValidation!$A$3,Vols!$E53*(1+(SQRT(YEARFRAC($A$2,$A53,2))*(2*$B53))),IF('Forward Curve'!$D$7=DataValidation!$A$4,Vols!$D53*(1+(SQRT(YEARFRAC($A$2,$A53,2))*(2*$B53)))+0.03,IF('Forward Curve'!$D$7=DataValidation!$A$5,Vols!$G53*(1+(SQRT(YEARFRAC($A$2,$A53,2))*(2*$B53))),""))))</f>
        <v>4.1786313581685955E-2</v>
      </c>
      <c r="M53" s="42"/>
      <c r="N53" s="48">
        <v>2.5000000000000001E-2</v>
      </c>
      <c r="O53" s="7">
        <f>IF('Forward Curve'!$D$7=DataValidation!$A$2,Vols!$N53,IF('Forward Curve'!$D$7=DataValidation!$A$3,Vols!$N53+(Vols!$E53-Vols!$D53),IF('Forward Curve'!$D$7=DataValidation!$A$4,Vols!$N53+(Vols!$F53-Vols!$D53),IF('Forward Curve'!$D$7=DataValidation!$A$5,Vols!$N53+(Vols!$G53-Vols!$D53)))))</f>
        <v>2.5000000000000001E-2</v>
      </c>
      <c r="P53" s="7">
        <f>IF('Forward Curve'!$D$7=DataValidation!$A$2,$D53+0.0025,IF('Forward Curve'!$D$7=DataValidation!$A$3,$E53+0.0025,IF('Forward Curve'!$D$7=DataValidation!$A$4,Vols!$F53+0.0025,IF('Forward Curve'!$D$7=DataValidation!$A$5,Vols!$G53+0.0025,""))))</f>
        <v>8.4151E-3</v>
      </c>
      <c r="Q53" s="7">
        <f>IF('Forward Curve'!$D$7=DataValidation!$A$2,$D53+0.005,IF('Forward Curve'!$D$7=DataValidation!$A$3,$E53+0.005,IF('Forward Curve'!$D$7=DataValidation!$A$4,Vols!$F53+0.005,IF('Forward Curve'!$D$7=DataValidation!$A$5,Vols!$G53+0.005,""))))</f>
        <v>1.09151E-2</v>
      </c>
      <c r="S53" s="51">
        <f>IF('Forward Curve'!$D$8=DataValidation!$B$2,Vols!$L53,IF('Forward Curve'!$D$8=DataValidation!$B$3,Vols!$K53,IF('Forward Curve'!$D$8=DataValidation!$B$4,Vols!$J53,IF('Forward Curve'!$D$8=DataValidation!$B$5,Vols!$I53,IF('Forward Curve'!$D$8=DataValidation!$B$7,$O53,IF('Forward Curve'!$D$8=DataValidation!$B$8,Vols!$P53,IF('Forward Curve'!$D$8=DataValidation!$B$9,Vols!$Q53,"ERROR")))))))</f>
        <v>2.3850706790842981E-2</v>
      </c>
      <c r="V53" s="37"/>
      <c r="W53" s="37"/>
    </row>
    <row r="54" spans="1:23" x14ac:dyDescent="0.25">
      <c r="A54" s="5">
        <f>'Forward Curve'!$B65</f>
        <v>45501</v>
      </c>
      <c r="B54" s="6">
        <v>1.4606000000000001</v>
      </c>
      <c r="C54" s="7"/>
      <c r="D54" s="6">
        <v>5.9714E-3</v>
      </c>
      <c r="E54" s="6">
        <v>6.5783999999999999E-3</v>
      </c>
      <c r="F54" s="43">
        <v>3.4582839775413932E-2</v>
      </c>
      <c r="G54" s="43">
        <v>4.3251591457330128E-3</v>
      </c>
      <c r="H54" s="8"/>
      <c r="I54" s="7">
        <f>IF('Forward Curve'!$D$7=DataValidation!$A$2,Vols!$D54*(1-(SQRT(YEARFRAC($A$2,$A54,2))*(2*$B54))),IF('Forward Curve'!$D$7=DataValidation!$A$3,Vols!$E54*(1-(SQRT(YEARFRAC($A$2,$A54,2))*(2*$B54))),IF('Forward Curve'!$D$7=DataValidation!$A$4,Vols!$D54*(1-(SQRT(YEARFRAC($A$2,$A54,2))*(2*$B54)))+0.03,IF('Forward Curve'!$D$7=DataValidation!$A$5,Vols!$G54*(1-(SQRT(YEARFRAC($A$2,$A54,2))*(2*$B54))),""))))</f>
        <v>-3.057248780244199E-2</v>
      </c>
      <c r="J54" s="7">
        <f>IF('Forward Curve'!$D$7=DataValidation!$A$2,Vols!$D54*(1-(SQRT(YEARFRAC($A$2,$A54,2))*(1*$B54))),IF('Forward Curve'!$D$7=DataValidation!$A$3,Vols!$E54*(1-(SQRT(YEARFRAC($A$2,$A54,2))*(1*$B54))),IF('Forward Curve'!$D$7=DataValidation!$A$4,Vols!$D54*(1-(SQRT(YEARFRAC($A$2,$A54,2))*(1*$B54)))+0.03,IF('Forward Curve'!$D$7=DataValidation!$A$5,Vols!$G54*(1-(SQRT(YEARFRAC($A$2,$A54,2))*(1*$B54))),""))))</f>
        <v>-1.2300543901220996E-2</v>
      </c>
      <c r="K54" s="7">
        <f>IF('Forward Curve'!$D$7=DataValidation!$A$2,Vols!$D54*(1+(SQRT(YEARFRAC($A$2,$A54,2))*(1*$B54))),IF('Forward Curve'!$D$7=DataValidation!$A$3,Vols!$E54*(1+(SQRT(YEARFRAC($A$2,$A54,2))*(1*$B54))),IF('Forward Curve'!$D$7=DataValidation!$A$4,Vols!$D54*(1+(SQRT(YEARFRAC($A$2,$A54,2))*(1*$B54)))+0.03,IF('Forward Curve'!$D$7=DataValidation!$A$5,Vols!$G54*(1+(SQRT(YEARFRAC($A$2,$A54,2))*(1*$B54))),""))))</f>
        <v>2.4243343901220998E-2</v>
      </c>
      <c r="L54" s="7">
        <f>IF('Forward Curve'!$D$7=DataValidation!$A$2,Vols!$D54*(1+(SQRT(YEARFRAC($A$2,$A54,2))*(2*$B54))),IF('Forward Curve'!$D$7=DataValidation!$A$3,Vols!$E54*(1+(SQRT(YEARFRAC($A$2,$A54,2))*(2*$B54))),IF('Forward Curve'!$D$7=DataValidation!$A$4,Vols!$D54*(1+(SQRT(YEARFRAC($A$2,$A54,2))*(2*$B54)))+0.03,IF('Forward Curve'!$D$7=DataValidation!$A$5,Vols!$G54*(1+(SQRT(YEARFRAC($A$2,$A54,2))*(2*$B54))),""))))</f>
        <v>4.2515287802441994E-2</v>
      </c>
      <c r="N54" s="48">
        <v>2.5000000000000001E-2</v>
      </c>
      <c r="O54" s="7">
        <f>IF('Forward Curve'!$D$7=DataValidation!$A$2,Vols!$N54,IF('Forward Curve'!$D$7=DataValidation!$A$3,Vols!$N54+(Vols!$E54-Vols!$D54),IF('Forward Curve'!$D$7=DataValidation!$A$4,Vols!$N54+(Vols!$F54-Vols!$D54),IF('Forward Curve'!$D$7=DataValidation!$A$5,Vols!$N54+(Vols!$G54-Vols!$D54)))))</f>
        <v>2.5000000000000001E-2</v>
      </c>
      <c r="P54" s="7">
        <f>IF('Forward Curve'!$D$7=DataValidation!$A$2,$D54+0.0025,IF('Forward Curve'!$D$7=DataValidation!$A$3,$E54+0.0025,IF('Forward Curve'!$D$7=DataValidation!$A$4,Vols!$F54+0.0025,IF('Forward Curve'!$D$7=DataValidation!$A$5,Vols!$G54+0.0025,""))))</f>
        <v>8.4714000000000005E-3</v>
      </c>
      <c r="Q54" s="7">
        <f>IF('Forward Curve'!$D$7=DataValidation!$A$2,$D54+0.005,IF('Forward Curve'!$D$7=DataValidation!$A$3,$E54+0.005,IF('Forward Curve'!$D$7=DataValidation!$A$4,Vols!$F54+0.005,IF('Forward Curve'!$D$7=DataValidation!$A$5,Vols!$G54+0.005,""))))</f>
        <v>1.0971399999999999E-2</v>
      </c>
      <c r="S54" s="51">
        <f>IF('Forward Curve'!$D$8=DataValidation!$B$2,Vols!$L54,IF('Forward Curve'!$D$8=DataValidation!$B$3,Vols!$K54,IF('Forward Curve'!$D$8=DataValidation!$B$4,Vols!$J54,IF('Forward Curve'!$D$8=DataValidation!$B$5,Vols!$I54,IF('Forward Curve'!$D$8=DataValidation!$B$7,$O54,IF('Forward Curve'!$D$8=DataValidation!$B$8,Vols!$P54,IF('Forward Curve'!$D$8=DataValidation!$B$9,Vols!$Q54,"ERROR")))))))</f>
        <v>2.4243343901220998E-2</v>
      </c>
      <c r="V54" s="37"/>
      <c r="W54" s="37"/>
    </row>
    <row r="55" spans="1:23" x14ac:dyDescent="0.25">
      <c r="A55" s="5">
        <f>'Forward Curve'!$B66</f>
        <v>45532</v>
      </c>
      <c r="B55" s="6">
        <v>1.4602999999999999</v>
      </c>
      <c r="C55" s="7"/>
      <c r="D55" s="6">
        <v>6.0242999999999998E-3</v>
      </c>
      <c r="E55" s="6">
        <v>6.6293999999999997E-3</v>
      </c>
      <c r="F55" s="43">
        <v>3.4642550192723609E-2</v>
      </c>
      <c r="G55" s="43">
        <v>4.4159025954743081E-3</v>
      </c>
      <c r="H55" s="8"/>
      <c r="I55" s="7">
        <f>IF('Forward Curve'!$D$7=DataValidation!$A$2,Vols!$D55*(1-(SQRT(YEARFRAC($A$2,$A55,2))*(2*$B55))),IF('Forward Curve'!$D$7=DataValidation!$A$3,Vols!$E55*(1-(SQRT(YEARFRAC($A$2,$A55,2))*(2*$B55))),IF('Forward Curve'!$D$7=DataValidation!$A$4,Vols!$D55*(1-(SQRT(YEARFRAC($A$2,$A55,2))*(2*$B55)))+0.03,IF('Forward Curve'!$D$7=DataValidation!$A$5,Vols!$G55*(1-(SQRT(YEARFRAC($A$2,$A55,2))*(2*$B55))),""))))</f>
        <v>-3.1195599108922119E-2</v>
      </c>
      <c r="J55" s="7">
        <f>IF('Forward Curve'!$D$7=DataValidation!$A$2,Vols!$D55*(1-(SQRT(YEARFRAC($A$2,$A55,2))*(1*$B55))),IF('Forward Curve'!$D$7=DataValidation!$A$3,Vols!$E55*(1-(SQRT(YEARFRAC($A$2,$A55,2))*(1*$B55))),IF('Forward Curve'!$D$7=DataValidation!$A$4,Vols!$D55*(1-(SQRT(YEARFRAC($A$2,$A55,2))*(1*$B55)))+0.03,IF('Forward Curve'!$D$7=DataValidation!$A$5,Vols!$G55*(1-(SQRT(YEARFRAC($A$2,$A55,2))*(1*$B55))),""))))</f>
        <v>-1.2585649554461059E-2</v>
      </c>
      <c r="K55" s="7">
        <f>IF('Forward Curve'!$D$7=DataValidation!$A$2,Vols!$D55*(1+(SQRT(YEARFRAC($A$2,$A55,2))*(1*$B55))),IF('Forward Curve'!$D$7=DataValidation!$A$3,Vols!$E55*(1+(SQRT(YEARFRAC($A$2,$A55,2))*(1*$B55))),IF('Forward Curve'!$D$7=DataValidation!$A$4,Vols!$D55*(1+(SQRT(YEARFRAC($A$2,$A55,2))*(1*$B55)))+0.03,IF('Forward Curve'!$D$7=DataValidation!$A$5,Vols!$G55*(1+(SQRT(YEARFRAC($A$2,$A55,2))*(1*$B55))),""))))</f>
        <v>2.4634249554461061E-2</v>
      </c>
      <c r="L55" s="7">
        <f>IF('Forward Curve'!$D$7=DataValidation!$A$2,Vols!$D55*(1+(SQRT(YEARFRAC($A$2,$A55,2))*(2*$B55))),IF('Forward Curve'!$D$7=DataValidation!$A$3,Vols!$E55*(1+(SQRT(YEARFRAC($A$2,$A55,2))*(2*$B55))),IF('Forward Curve'!$D$7=DataValidation!$A$4,Vols!$D55*(1+(SQRT(YEARFRAC($A$2,$A55,2))*(2*$B55)))+0.03,IF('Forward Curve'!$D$7=DataValidation!$A$5,Vols!$G55*(1+(SQRT(YEARFRAC($A$2,$A55,2))*(2*$B55))),""))))</f>
        <v>4.3244199108922118E-2</v>
      </c>
      <c r="N55" s="48">
        <v>2.5000000000000001E-2</v>
      </c>
      <c r="O55" s="7">
        <f>IF('Forward Curve'!$D$7=DataValidation!$A$2,Vols!$N55,IF('Forward Curve'!$D$7=DataValidation!$A$3,Vols!$N55+(Vols!$E55-Vols!$D55),IF('Forward Curve'!$D$7=DataValidation!$A$4,Vols!$N55+(Vols!$F55-Vols!$D55),IF('Forward Curve'!$D$7=DataValidation!$A$5,Vols!$N55+(Vols!$G55-Vols!$D55)))))</f>
        <v>2.5000000000000001E-2</v>
      </c>
      <c r="P55" s="7">
        <f>IF('Forward Curve'!$D$7=DataValidation!$A$2,$D55+0.0025,IF('Forward Curve'!$D$7=DataValidation!$A$3,$E55+0.0025,IF('Forward Curve'!$D$7=DataValidation!$A$4,Vols!$F55+0.0025,IF('Forward Curve'!$D$7=DataValidation!$A$5,Vols!$G55+0.0025,""))))</f>
        <v>8.5243000000000003E-3</v>
      </c>
      <c r="Q55" s="7">
        <f>IF('Forward Curve'!$D$7=DataValidation!$A$2,$D55+0.005,IF('Forward Curve'!$D$7=DataValidation!$A$3,$E55+0.005,IF('Forward Curve'!$D$7=DataValidation!$A$4,Vols!$F55+0.005,IF('Forward Curve'!$D$7=DataValidation!$A$5,Vols!$G55+0.005,""))))</f>
        <v>1.1024300000000001E-2</v>
      </c>
      <c r="S55" s="51">
        <f>IF('Forward Curve'!$D$8=DataValidation!$B$2,Vols!$L55,IF('Forward Curve'!$D$8=DataValidation!$B$3,Vols!$K55,IF('Forward Curve'!$D$8=DataValidation!$B$4,Vols!$J55,IF('Forward Curve'!$D$8=DataValidation!$B$5,Vols!$I55,IF('Forward Curve'!$D$8=DataValidation!$B$7,$O55,IF('Forward Curve'!$D$8=DataValidation!$B$8,Vols!$P55,IF('Forward Curve'!$D$8=DataValidation!$B$9,Vols!$Q55,"ERROR")))))))</f>
        <v>2.4634249554461061E-2</v>
      </c>
      <c r="V55" s="37"/>
      <c r="W55" s="37"/>
    </row>
    <row r="56" spans="1:23" x14ac:dyDescent="0.25">
      <c r="A56" s="5">
        <f>'Forward Curve'!$B67</f>
        <v>45563</v>
      </c>
      <c r="B56" s="6">
        <v>1.4594999999999998</v>
      </c>
      <c r="C56" s="7"/>
      <c r="D56" s="6">
        <v>6.0779000000000007E-3</v>
      </c>
      <c r="E56" s="6">
        <v>6.6857999999999996E-3</v>
      </c>
      <c r="F56" s="43">
        <v>3.4693895372531564E-2</v>
      </c>
      <c r="G56" s="43">
        <v>4.5036859407393739E-3</v>
      </c>
      <c r="H56" s="8"/>
      <c r="I56" s="7">
        <f>IF('Forward Curve'!$D$7=DataValidation!$A$2,Vols!$D56*(1-(SQRT(YEARFRAC($A$2,$A56,2))*(2*$B56))),IF('Forward Curve'!$D$7=DataValidation!$A$3,Vols!$E56*(1-(SQRT(YEARFRAC($A$2,$A56,2))*(2*$B56))),IF('Forward Curve'!$D$7=DataValidation!$A$4,Vols!$D56*(1-(SQRT(YEARFRAC($A$2,$A56,2))*(2*$B56)))+0.03,IF('Forward Curve'!$D$7=DataValidation!$A$5,Vols!$G56*(1-(SQRT(YEARFRAC($A$2,$A56,2))*(2*$B56))),""))))</f>
        <v>-3.1811957446770796E-2</v>
      </c>
      <c r="J56" s="7">
        <f>IF('Forward Curve'!$D$7=DataValidation!$A$2,Vols!$D56*(1-(SQRT(YEARFRAC($A$2,$A56,2))*(1*$B56))),IF('Forward Curve'!$D$7=DataValidation!$A$3,Vols!$E56*(1-(SQRT(YEARFRAC($A$2,$A56,2))*(1*$B56))),IF('Forward Curve'!$D$7=DataValidation!$A$4,Vols!$D56*(1-(SQRT(YEARFRAC($A$2,$A56,2))*(1*$B56)))+0.03,IF('Forward Curve'!$D$7=DataValidation!$A$5,Vols!$G56*(1-(SQRT(YEARFRAC($A$2,$A56,2))*(1*$B56))),""))))</f>
        <v>-1.2867028723385399E-2</v>
      </c>
      <c r="K56" s="7">
        <f>IF('Forward Curve'!$D$7=DataValidation!$A$2,Vols!$D56*(1+(SQRT(YEARFRAC($A$2,$A56,2))*(1*$B56))),IF('Forward Curve'!$D$7=DataValidation!$A$3,Vols!$E56*(1+(SQRT(YEARFRAC($A$2,$A56,2))*(1*$B56))),IF('Forward Curve'!$D$7=DataValidation!$A$4,Vols!$D56*(1+(SQRT(YEARFRAC($A$2,$A56,2))*(1*$B56)))+0.03,IF('Forward Curve'!$D$7=DataValidation!$A$5,Vols!$G56*(1+(SQRT(YEARFRAC($A$2,$A56,2))*(1*$B56))),""))))</f>
        <v>2.5022828723385397E-2</v>
      </c>
      <c r="L56" s="7">
        <f>IF('Forward Curve'!$D$7=DataValidation!$A$2,Vols!$D56*(1+(SQRT(YEARFRAC($A$2,$A56,2))*(2*$B56))),IF('Forward Curve'!$D$7=DataValidation!$A$3,Vols!$E56*(1+(SQRT(YEARFRAC($A$2,$A56,2))*(2*$B56))),IF('Forward Curve'!$D$7=DataValidation!$A$4,Vols!$D56*(1+(SQRT(YEARFRAC($A$2,$A56,2))*(2*$B56)))+0.03,IF('Forward Curve'!$D$7=DataValidation!$A$5,Vols!$G56*(1+(SQRT(YEARFRAC($A$2,$A56,2))*(2*$B56))),""))))</f>
        <v>4.3967757446770797E-2</v>
      </c>
      <c r="N56" s="48">
        <v>2.5000000000000001E-2</v>
      </c>
      <c r="O56" s="7">
        <f>IF('Forward Curve'!$D$7=DataValidation!$A$2,Vols!$N56,IF('Forward Curve'!$D$7=DataValidation!$A$3,Vols!$N56+(Vols!$E56-Vols!$D56),IF('Forward Curve'!$D$7=DataValidation!$A$4,Vols!$N56+(Vols!$F56-Vols!$D56),IF('Forward Curve'!$D$7=DataValidation!$A$5,Vols!$N56+(Vols!$G56-Vols!$D56)))))</f>
        <v>2.5000000000000001E-2</v>
      </c>
      <c r="P56" s="7">
        <f>IF('Forward Curve'!$D$7=DataValidation!$A$2,$D56+0.0025,IF('Forward Curve'!$D$7=DataValidation!$A$3,$E56+0.0025,IF('Forward Curve'!$D$7=DataValidation!$A$4,Vols!$F56+0.0025,IF('Forward Curve'!$D$7=DataValidation!$A$5,Vols!$G56+0.0025,""))))</f>
        <v>8.5779000000000011E-3</v>
      </c>
      <c r="Q56" s="7">
        <f>IF('Forward Curve'!$D$7=DataValidation!$A$2,$D56+0.005,IF('Forward Curve'!$D$7=DataValidation!$A$3,$E56+0.005,IF('Forward Curve'!$D$7=DataValidation!$A$4,Vols!$F56+0.005,IF('Forward Curve'!$D$7=DataValidation!$A$5,Vols!$G56+0.005,""))))</f>
        <v>1.1077900000000002E-2</v>
      </c>
      <c r="S56" s="51">
        <f>IF('Forward Curve'!$D$8=DataValidation!$B$2,Vols!$L56,IF('Forward Curve'!$D$8=DataValidation!$B$3,Vols!$K56,IF('Forward Curve'!$D$8=DataValidation!$B$4,Vols!$J56,IF('Forward Curve'!$D$8=DataValidation!$B$5,Vols!$I56,IF('Forward Curve'!$D$8=DataValidation!$B$7,$O56,IF('Forward Curve'!$D$8=DataValidation!$B$8,Vols!$P56,IF('Forward Curve'!$D$8=DataValidation!$B$9,Vols!$Q56,"ERROR")))))))</f>
        <v>2.5022828723385397E-2</v>
      </c>
      <c r="V56" s="37"/>
      <c r="W56" s="37"/>
    </row>
    <row r="57" spans="1:23" x14ac:dyDescent="0.25">
      <c r="A57" s="5">
        <f>'Forward Curve'!$B68</f>
        <v>45593</v>
      </c>
      <c r="B57" s="6">
        <v>1.4591999999999998</v>
      </c>
      <c r="C57" s="7"/>
      <c r="D57" s="6">
        <v>6.1295999999999998E-3</v>
      </c>
      <c r="E57" s="6">
        <v>6.7447999999999996E-3</v>
      </c>
      <c r="F57" s="43">
        <v>3.4752716600162978E-2</v>
      </c>
      <c r="G57" s="43">
        <v>4.5901518058963989E-3</v>
      </c>
      <c r="H57" s="8"/>
      <c r="I57" s="7">
        <f>IF('Forward Curve'!$D$7=DataValidation!$A$2,Vols!$D57*(1-(SQRT(YEARFRAC($A$2,$A57,2))*(2*$B57))),IF('Forward Curve'!$D$7=DataValidation!$A$3,Vols!$E57*(1-(SQRT(YEARFRAC($A$2,$A57,2))*(2*$B57))),IF('Forward Curve'!$D$7=DataValidation!$A$4,Vols!$D57*(1-(SQRT(YEARFRAC($A$2,$A57,2))*(2*$B57)))+0.03,IF('Forward Curve'!$D$7=DataValidation!$A$5,Vols!$G57*(1-(SQRT(YEARFRAC($A$2,$A57,2))*(2*$B57))),""))))</f>
        <v>-3.242212696110465E-2</v>
      </c>
      <c r="J57" s="7">
        <f>IF('Forward Curve'!$D$7=DataValidation!$A$2,Vols!$D57*(1-(SQRT(YEARFRAC($A$2,$A57,2))*(1*$B57))),IF('Forward Curve'!$D$7=DataValidation!$A$3,Vols!$E57*(1-(SQRT(YEARFRAC($A$2,$A57,2))*(1*$B57))),IF('Forward Curve'!$D$7=DataValidation!$A$4,Vols!$D57*(1-(SQRT(YEARFRAC($A$2,$A57,2))*(1*$B57)))+0.03,IF('Forward Curve'!$D$7=DataValidation!$A$5,Vols!$G57*(1-(SQRT(YEARFRAC($A$2,$A57,2))*(1*$B57))),""))))</f>
        <v>-1.3146263480552325E-2</v>
      </c>
      <c r="K57" s="7">
        <f>IF('Forward Curve'!$D$7=DataValidation!$A$2,Vols!$D57*(1+(SQRT(YEARFRAC($A$2,$A57,2))*(1*$B57))),IF('Forward Curve'!$D$7=DataValidation!$A$3,Vols!$E57*(1+(SQRT(YEARFRAC($A$2,$A57,2))*(1*$B57))),IF('Forward Curve'!$D$7=DataValidation!$A$4,Vols!$D57*(1+(SQRT(YEARFRAC($A$2,$A57,2))*(1*$B57)))+0.03,IF('Forward Curve'!$D$7=DataValidation!$A$5,Vols!$G57*(1+(SQRT(YEARFRAC($A$2,$A57,2))*(1*$B57))),""))))</f>
        <v>2.5405463480552327E-2</v>
      </c>
      <c r="L57" s="7">
        <f>IF('Forward Curve'!$D$7=DataValidation!$A$2,Vols!$D57*(1+(SQRT(YEARFRAC($A$2,$A57,2))*(2*$B57))),IF('Forward Curve'!$D$7=DataValidation!$A$3,Vols!$E57*(1+(SQRT(YEARFRAC($A$2,$A57,2))*(2*$B57))),IF('Forward Curve'!$D$7=DataValidation!$A$4,Vols!$D57*(1+(SQRT(YEARFRAC($A$2,$A57,2))*(2*$B57)))+0.03,IF('Forward Curve'!$D$7=DataValidation!$A$5,Vols!$G57*(1+(SQRT(YEARFRAC($A$2,$A57,2))*(2*$B57))),""))))</f>
        <v>4.4681326961104655E-2</v>
      </c>
      <c r="N57" s="48">
        <v>2.5000000000000001E-2</v>
      </c>
      <c r="O57" s="7">
        <f>IF('Forward Curve'!$D$7=DataValidation!$A$2,Vols!$N57,IF('Forward Curve'!$D$7=DataValidation!$A$3,Vols!$N57+(Vols!$E57-Vols!$D57),IF('Forward Curve'!$D$7=DataValidation!$A$4,Vols!$N57+(Vols!$F57-Vols!$D57),IF('Forward Curve'!$D$7=DataValidation!$A$5,Vols!$N57+(Vols!$G57-Vols!$D57)))))</f>
        <v>2.5000000000000001E-2</v>
      </c>
      <c r="P57" s="7">
        <f>IF('Forward Curve'!$D$7=DataValidation!$A$2,$D57+0.0025,IF('Forward Curve'!$D$7=DataValidation!$A$3,$E57+0.0025,IF('Forward Curve'!$D$7=DataValidation!$A$4,Vols!$F57+0.0025,IF('Forward Curve'!$D$7=DataValidation!$A$5,Vols!$G57+0.0025,""))))</f>
        <v>8.6295999999999994E-3</v>
      </c>
      <c r="Q57" s="7">
        <f>IF('Forward Curve'!$D$7=DataValidation!$A$2,$D57+0.005,IF('Forward Curve'!$D$7=DataValidation!$A$3,$E57+0.005,IF('Forward Curve'!$D$7=DataValidation!$A$4,Vols!$F57+0.005,IF('Forward Curve'!$D$7=DataValidation!$A$5,Vols!$G57+0.005,""))))</f>
        <v>1.11296E-2</v>
      </c>
      <c r="S57" s="51">
        <f>IF('Forward Curve'!$D$8=DataValidation!$B$2,Vols!$L57,IF('Forward Curve'!$D$8=DataValidation!$B$3,Vols!$K57,IF('Forward Curve'!$D$8=DataValidation!$B$4,Vols!$J57,IF('Forward Curve'!$D$8=DataValidation!$B$5,Vols!$I57,IF('Forward Curve'!$D$8=DataValidation!$B$7,$O57,IF('Forward Curve'!$D$8=DataValidation!$B$8,Vols!$P57,IF('Forward Curve'!$D$8=DataValidation!$B$9,Vols!$Q57,"ERROR")))))))</f>
        <v>2.5405463480552327E-2</v>
      </c>
      <c r="V57" s="37"/>
      <c r="W57" s="37"/>
    </row>
    <row r="58" spans="1:23" x14ac:dyDescent="0.25">
      <c r="A58" s="5">
        <f>'Forward Curve'!$B69</f>
        <v>45624</v>
      </c>
      <c r="B58" s="6">
        <v>1.4586000000000001</v>
      </c>
      <c r="C58" s="7"/>
      <c r="D58" s="6">
        <v>6.1814000000000001E-3</v>
      </c>
      <c r="E58" s="6">
        <v>6.7910999999999996E-3</v>
      </c>
      <c r="F58" s="43">
        <v>3.4809791143012268E-2</v>
      </c>
      <c r="G58" s="43">
        <v>4.6792471603195719E-3</v>
      </c>
      <c r="H58" s="8"/>
      <c r="I58" s="7">
        <f>IF('Forward Curve'!$D$7=DataValidation!$A$2,Vols!$D58*(1-(SQRT(YEARFRAC($A$2,$A58,2))*(2*$B58))),IF('Forward Curve'!$D$7=DataValidation!$A$3,Vols!$E58*(1-(SQRT(YEARFRAC($A$2,$A58,2))*(2*$B58))),IF('Forward Curve'!$D$7=DataValidation!$A$4,Vols!$D58*(1-(SQRT(YEARFRAC($A$2,$A58,2))*(2*$B58)))+0.03,IF('Forward Curve'!$D$7=DataValidation!$A$5,Vols!$G58*(1-(SQRT(YEARFRAC($A$2,$A58,2))*(2*$B58))),""))))</f>
        <v>-3.3038738799698313E-2</v>
      </c>
      <c r="J58" s="7">
        <f>IF('Forward Curve'!$D$7=DataValidation!$A$2,Vols!$D58*(1-(SQRT(YEARFRAC($A$2,$A58,2))*(1*$B58))),IF('Forward Curve'!$D$7=DataValidation!$A$3,Vols!$E58*(1-(SQRT(YEARFRAC($A$2,$A58,2))*(1*$B58))),IF('Forward Curve'!$D$7=DataValidation!$A$4,Vols!$D58*(1-(SQRT(YEARFRAC($A$2,$A58,2))*(1*$B58)))+0.03,IF('Forward Curve'!$D$7=DataValidation!$A$5,Vols!$G58*(1-(SQRT(YEARFRAC($A$2,$A58,2))*(1*$B58))),""))))</f>
        <v>-1.3428669399849155E-2</v>
      </c>
      <c r="K58" s="7">
        <f>IF('Forward Curve'!$D$7=DataValidation!$A$2,Vols!$D58*(1+(SQRT(YEARFRAC($A$2,$A58,2))*(1*$B58))),IF('Forward Curve'!$D$7=DataValidation!$A$3,Vols!$E58*(1+(SQRT(YEARFRAC($A$2,$A58,2))*(1*$B58))),IF('Forward Curve'!$D$7=DataValidation!$A$4,Vols!$D58*(1+(SQRT(YEARFRAC($A$2,$A58,2))*(1*$B58)))+0.03,IF('Forward Curve'!$D$7=DataValidation!$A$5,Vols!$G58*(1+(SQRT(YEARFRAC($A$2,$A58,2))*(1*$B58))),""))))</f>
        <v>2.5791469399849151E-2</v>
      </c>
      <c r="L58" s="7">
        <f>IF('Forward Curve'!$D$7=DataValidation!$A$2,Vols!$D58*(1+(SQRT(YEARFRAC($A$2,$A58,2))*(2*$B58))),IF('Forward Curve'!$D$7=DataValidation!$A$3,Vols!$E58*(1+(SQRT(YEARFRAC($A$2,$A58,2))*(2*$B58))),IF('Forward Curve'!$D$7=DataValidation!$A$4,Vols!$D58*(1+(SQRT(YEARFRAC($A$2,$A58,2))*(2*$B58)))+0.03,IF('Forward Curve'!$D$7=DataValidation!$A$5,Vols!$G58*(1+(SQRT(YEARFRAC($A$2,$A58,2))*(2*$B58))),""))))</f>
        <v>4.5401538799698313E-2</v>
      </c>
      <c r="N58" s="48">
        <v>2.5000000000000001E-2</v>
      </c>
      <c r="O58" s="7">
        <f>IF('Forward Curve'!$D$7=DataValidation!$A$2,Vols!$N58,IF('Forward Curve'!$D$7=DataValidation!$A$3,Vols!$N58+(Vols!$E58-Vols!$D58),IF('Forward Curve'!$D$7=DataValidation!$A$4,Vols!$N58+(Vols!$F58-Vols!$D58),IF('Forward Curve'!$D$7=DataValidation!$A$5,Vols!$N58+(Vols!$G58-Vols!$D58)))))</f>
        <v>2.5000000000000001E-2</v>
      </c>
      <c r="P58" s="7">
        <f>IF('Forward Curve'!$D$7=DataValidation!$A$2,$D58+0.0025,IF('Forward Curve'!$D$7=DataValidation!$A$3,$E58+0.0025,IF('Forward Curve'!$D$7=DataValidation!$A$4,Vols!$F58+0.0025,IF('Forward Curve'!$D$7=DataValidation!$A$5,Vols!$G58+0.0025,""))))</f>
        <v>8.6814000000000006E-3</v>
      </c>
      <c r="Q58" s="7">
        <f>IF('Forward Curve'!$D$7=DataValidation!$A$2,$D58+0.005,IF('Forward Curve'!$D$7=DataValidation!$A$3,$E58+0.005,IF('Forward Curve'!$D$7=DataValidation!$A$4,Vols!$F58+0.005,IF('Forward Curve'!$D$7=DataValidation!$A$5,Vols!$G58+0.005,""))))</f>
        <v>1.1181400000000001E-2</v>
      </c>
      <c r="S58" s="51">
        <f>IF('Forward Curve'!$D$8=DataValidation!$B$2,Vols!$L58,IF('Forward Curve'!$D$8=DataValidation!$B$3,Vols!$K58,IF('Forward Curve'!$D$8=DataValidation!$B$4,Vols!$J58,IF('Forward Curve'!$D$8=DataValidation!$B$5,Vols!$I58,IF('Forward Curve'!$D$8=DataValidation!$B$7,$O58,IF('Forward Curve'!$D$8=DataValidation!$B$8,Vols!$P58,IF('Forward Curve'!$D$8=DataValidation!$B$9,Vols!$Q58,"ERROR")))))))</f>
        <v>2.5791469399849151E-2</v>
      </c>
      <c r="V58" s="37"/>
      <c r="W58" s="37"/>
    </row>
    <row r="59" spans="1:23" x14ac:dyDescent="0.25">
      <c r="A59" s="5">
        <f>'Forward Curve'!$B70</f>
        <v>45654</v>
      </c>
      <c r="B59" s="6">
        <v>1.4579</v>
      </c>
      <c r="C59" s="7"/>
      <c r="D59" s="6">
        <v>6.2363999999999996E-3</v>
      </c>
      <c r="E59" s="6">
        <v>6.8477E-3</v>
      </c>
      <c r="F59" s="43">
        <v>3.4866104331978391E-2</v>
      </c>
      <c r="G59" s="43">
        <v>4.7678626327479585E-3</v>
      </c>
      <c r="H59" s="8"/>
      <c r="I59" s="7">
        <f>IF('Forward Curve'!$D$7=DataValidation!$A$2,Vols!$D59*(1-(SQRT(YEARFRAC($A$2,$A59,2))*(2*$B59))),IF('Forward Curve'!$D$7=DataValidation!$A$3,Vols!$E59*(1-(SQRT(YEARFRAC($A$2,$A59,2))*(2*$B59))),IF('Forward Curve'!$D$7=DataValidation!$A$4,Vols!$D59*(1-(SQRT(YEARFRAC($A$2,$A59,2))*(2*$B59)))+0.03,IF('Forward Curve'!$D$7=DataValidation!$A$5,Vols!$G59*(1-(SQRT(YEARFRAC($A$2,$A59,2))*(2*$B59))),""))))</f>
        <v>-3.3660552663930539E-2</v>
      </c>
      <c r="J59" s="7">
        <f>IF('Forward Curve'!$D$7=DataValidation!$A$2,Vols!$D59*(1-(SQRT(YEARFRAC($A$2,$A59,2))*(1*$B59))),IF('Forward Curve'!$D$7=DataValidation!$A$3,Vols!$E59*(1-(SQRT(YEARFRAC($A$2,$A59,2))*(1*$B59))),IF('Forward Curve'!$D$7=DataValidation!$A$4,Vols!$D59*(1-(SQRT(YEARFRAC($A$2,$A59,2))*(1*$B59)))+0.03,IF('Forward Curve'!$D$7=DataValidation!$A$5,Vols!$G59*(1-(SQRT(YEARFRAC($A$2,$A59,2))*(1*$B59))),""))))</f>
        <v>-1.371207633196527E-2</v>
      </c>
      <c r="K59" s="7">
        <f>IF('Forward Curve'!$D$7=DataValidation!$A$2,Vols!$D59*(1+(SQRT(YEARFRAC($A$2,$A59,2))*(1*$B59))),IF('Forward Curve'!$D$7=DataValidation!$A$3,Vols!$E59*(1+(SQRT(YEARFRAC($A$2,$A59,2))*(1*$B59))),IF('Forward Curve'!$D$7=DataValidation!$A$4,Vols!$D59*(1+(SQRT(YEARFRAC($A$2,$A59,2))*(1*$B59)))+0.03,IF('Forward Curve'!$D$7=DataValidation!$A$5,Vols!$G59*(1+(SQRT(YEARFRAC($A$2,$A59,2))*(1*$B59))),""))))</f>
        <v>2.6184876331965271E-2</v>
      </c>
      <c r="L59" s="7">
        <f>IF('Forward Curve'!$D$7=DataValidation!$A$2,Vols!$D59*(1+(SQRT(YEARFRAC($A$2,$A59,2))*(2*$B59))),IF('Forward Curve'!$D$7=DataValidation!$A$3,Vols!$E59*(1+(SQRT(YEARFRAC($A$2,$A59,2))*(2*$B59))),IF('Forward Curve'!$D$7=DataValidation!$A$4,Vols!$D59*(1+(SQRT(YEARFRAC($A$2,$A59,2))*(2*$B59)))+0.03,IF('Forward Curve'!$D$7=DataValidation!$A$5,Vols!$G59*(1+(SQRT(YEARFRAC($A$2,$A59,2))*(2*$B59))),""))))</f>
        <v>4.6133352663930538E-2</v>
      </c>
      <c r="N59" s="48">
        <v>2.5000000000000001E-2</v>
      </c>
      <c r="O59" s="7">
        <f>IF('Forward Curve'!$D$7=DataValidation!$A$2,Vols!$N59,IF('Forward Curve'!$D$7=DataValidation!$A$3,Vols!$N59+(Vols!$E59-Vols!$D59),IF('Forward Curve'!$D$7=DataValidation!$A$4,Vols!$N59+(Vols!$F59-Vols!$D59),IF('Forward Curve'!$D$7=DataValidation!$A$5,Vols!$N59+(Vols!$G59-Vols!$D59)))))</f>
        <v>2.5000000000000001E-2</v>
      </c>
      <c r="P59" s="7">
        <f>IF('Forward Curve'!$D$7=DataValidation!$A$2,$D59+0.0025,IF('Forward Curve'!$D$7=DataValidation!$A$3,$E59+0.0025,IF('Forward Curve'!$D$7=DataValidation!$A$4,Vols!$F59+0.0025,IF('Forward Curve'!$D$7=DataValidation!$A$5,Vols!$G59+0.0025,""))))</f>
        <v>8.7364000000000001E-3</v>
      </c>
      <c r="Q59" s="7">
        <f>IF('Forward Curve'!$D$7=DataValidation!$A$2,$D59+0.005,IF('Forward Curve'!$D$7=DataValidation!$A$3,$E59+0.005,IF('Forward Curve'!$D$7=DataValidation!$A$4,Vols!$F59+0.005,IF('Forward Curve'!$D$7=DataValidation!$A$5,Vols!$G59+0.005,""))))</f>
        <v>1.1236400000000001E-2</v>
      </c>
      <c r="S59" s="51">
        <f>IF('Forward Curve'!$D$8=DataValidation!$B$2,Vols!$L59,IF('Forward Curve'!$D$8=DataValidation!$B$3,Vols!$K59,IF('Forward Curve'!$D$8=DataValidation!$B$4,Vols!$J59,IF('Forward Curve'!$D$8=DataValidation!$B$5,Vols!$I59,IF('Forward Curve'!$D$8=DataValidation!$B$7,$O59,IF('Forward Curve'!$D$8=DataValidation!$B$8,Vols!$P59,IF('Forward Curve'!$D$8=DataValidation!$B$9,Vols!$Q59,"ERROR")))))))</f>
        <v>2.6184876331965271E-2</v>
      </c>
      <c r="V59" s="37"/>
      <c r="W59" s="37"/>
    </row>
    <row r="60" spans="1:23" x14ac:dyDescent="0.25">
      <c r="A60" s="5">
        <f>'Forward Curve'!$B71</f>
        <v>45685</v>
      </c>
      <c r="B60" s="6">
        <v>1.2824</v>
      </c>
      <c r="C60" s="7"/>
      <c r="D60" s="6">
        <v>6.2868999999999998E-3</v>
      </c>
      <c r="E60" s="6">
        <v>7.0030000000000005E-3</v>
      </c>
      <c r="F60" s="43">
        <v>3.4925982871488181E-2</v>
      </c>
      <c r="G60" s="43">
        <v>4.8584196369344523E-3</v>
      </c>
      <c r="H60" s="8"/>
      <c r="I60" s="7">
        <f>IF('Forward Curve'!$D$7=DataValidation!$A$2,Vols!$D60*(1-(SQRT(YEARFRAC($A$2,$A60,2))*(2*$B60))),IF('Forward Curve'!$D$7=DataValidation!$A$3,Vols!$E60*(1-(SQRT(YEARFRAC($A$2,$A60,2))*(2*$B60))),IF('Forward Curve'!$D$7=DataValidation!$A$4,Vols!$D60*(1-(SQRT(YEARFRAC($A$2,$A60,2))*(2*$B60)))+0.03,IF('Forward Curve'!$D$7=DataValidation!$A$5,Vols!$G60*(1-(SQRT(YEARFRAC($A$2,$A60,2))*(2*$B60))),""))))</f>
        <v>-2.9406514674405904E-2</v>
      </c>
      <c r="J60" s="7">
        <f>IF('Forward Curve'!$D$7=DataValidation!$A$2,Vols!$D60*(1-(SQRT(YEARFRAC($A$2,$A60,2))*(1*$B60))),IF('Forward Curve'!$D$7=DataValidation!$A$3,Vols!$E60*(1-(SQRT(YEARFRAC($A$2,$A60,2))*(1*$B60))),IF('Forward Curve'!$D$7=DataValidation!$A$4,Vols!$D60*(1-(SQRT(YEARFRAC($A$2,$A60,2))*(1*$B60)))+0.03,IF('Forward Curve'!$D$7=DataValidation!$A$5,Vols!$G60*(1-(SQRT(YEARFRAC($A$2,$A60,2))*(1*$B60))),""))))</f>
        <v>-1.1559807337202951E-2</v>
      </c>
      <c r="K60" s="7">
        <f>IF('Forward Curve'!$D$7=DataValidation!$A$2,Vols!$D60*(1+(SQRT(YEARFRAC($A$2,$A60,2))*(1*$B60))),IF('Forward Curve'!$D$7=DataValidation!$A$3,Vols!$E60*(1+(SQRT(YEARFRAC($A$2,$A60,2))*(1*$B60))),IF('Forward Curve'!$D$7=DataValidation!$A$4,Vols!$D60*(1+(SQRT(YEARFRAC($A$2,$A60,2))*(1*$B60)))+0.03,IF('Forward Curve'!$D$7=DataValidation!$A$5,Vols!$G60*(1+(SQRT(YEARFRAC($A$2,$A60,2))*(1*$B60))),""))))</f>
        <v>2.4133607337202951E-2</v>
      </c>
      <c r="L60" s="7">
        <f>IF('Forward Curve'!$D$7=DataValidation!$A$2,Vols!$D60*(1+(SQRT(YEARFRAC($A$2,$A60,2))*(2*$B60))),IF('Forward Curve'!$D$7=DataValidation!$A$3,Vols!$E60*(1+(SQRT(YEARFRAC($A$2,$A60,2))*(2*$B60))),IF('Forward Curve'!$D$7=DataValidation!$A$4,Vols!$D60*(1+(SQRT(YEARFRAC($A$2,$A60,2))*(2*$B60)))+0.03,IF('Forward Curve'!$D$7=DataValidation!$A$5,Vols!$G60*(1+(SQRT(YEARFRAC($A$2,$A60,2))*(2*$B60))),""))))</f>
        <v>4.1980314674405904E-2</v>
      </c>
      <c r="N60" s="48">
        <v>2.5000000000000001E-2</v>
      </c>
      <c r="O60" s="7">
        <f>IF('Forward Curve'!$D$7=DataValidation!$A$2,Vols!$N60,IF('Forward Curve'!$D$7=DataValidation!$A$3,Vols!$N60+(Vols!$E60-Vols!$D60),IF('Forward Curve'!$D$7=DataValidation!$A$4,Vols!$N60+(Vols!$F60-Vols!$D60),IF('Forward Curve'!$D$7=DataValidation!$A$5,Vols!$N60+(Vols!$G60-Vols!$D60)))))</f>
        <v>2.5000000000000001E-2</v>
      </c>
      <c r="P60" s="7">
        <f>IF('Forward Curve'!$D$7=DataValidation!$A$2,$D60+0.0025,IF('Forward Curve'!$D$7=DataValidation!$A$3,$E60+0.0025,IF('Forward Curve'!$D$7=DataValidation!$A$4,Vols!$F60+0.0025,IF('Forward Curve'!$D$7=DataValidation!$A$5,Vols!$G60+0.0025,""))))</f>
        <v>8.7869000000000003E-3</v>
      </c>
      <c r="Q60" s="7">
        <f>IF('Forward Curve'!$D$7=DataValidation!$A$2,$D60+0.005,IF('Forward Curve'!$D$7=DataValidation!$A$3,$E60+0.005,IF('Forward Curve'!$D$7=DataValidation!$A$4,Vols!$F60+0.005,IF('Forward Curve'!$D$7=DataValidation!$A$5,Vols!$G60+0.005,""))))</f>
        <v>1.1286899999999999E-2</v>
      </c>
      <c r="S60" s="51">
        <f>IF('Forward Curve'!$D$8=DataValidation!$B$2,Vols!$L60,IF('Forward Curve'!$D$8=DataValidation!$B$3,Vols!$K60,IF('Forward Curve'!$D$8=DataValidation!$B$4,Vols!$J60,IF('Forward Curve'!$D$8=DataValidation!$B$5,Vols!$I60,IF('Forward Curve'!$D$8=DataValidation!$B$7,$O60,IF('Forward Curve'!$D$8=DataValidation!$B$8,Vols!$P60,IF('Forward Curve'!$D$8=DataValidation!$B$9,Vols!$Q60,"ERROR")))))))</f>
        <v>2.4133607337202951E-2</v>
      </c>
      <c r="V60" s="37"/>
      <c r="W60" s="37"/>
    </row>
    <row r="61" spans="1:23" x14ac:dyDescent="0.25">
      <c r="A61" s="5">
        <f>'Forward Curve'!$B72</f>
        <v>45716</v>
      </c>
      <c r="B61" s="6">
        <v>1.1109</v>
      </c>
      <c r="C61" s="7"/>
      <c r="D61" s="6">
        <v>6.3375999999999997E-3</v>
      </c>
      <c r="E61" s="6">
        <v>7.1591000000000007E-3</v>
      </c>
      <c r="F61" s="43">
        <v>3.4974078058533281E-2</v>
      </c>
      <c r="G61" s="43">
        <v>4.944183721801958E-3</v>
      </c>
      <c r="H61" s="8"/>
      <c r="I61" s="7">
        <f>IF('Forward Curve'!$D$7=DataValidation!$A$2,Vols!$D61*(1-(SQRT(YEARFRAC($A$2,$A61,2))*(2*$B61))),IF('Forward Curve'!$D$7=DataValidation!$A$3,Vols!$E61*(1-(SQRT(YEARFRAC($A$2,$A61,2))*(2*$B61))),IF('Forward Curve'!$D$7=DataValidation!$A$4,Vols!$D61*(1-(SQRT(YEARFRAC($A$2,$A61,2))*(2*$B61)))+0.03,IF('Forward Curve'!$D$7=DataValidation!$A$5,Vols!$G61*(1-(SQRT(YEARFRAC($A$2,$A61,2))*(2*$B61))),""))))</f>
        <v>-2.5104443453433371E-2</v>
      </c>
      <c r="J61" s="7">
        <f>IF('Forward Curve'!$D$7=DataValidation!$A$2,Vols!$D61*(1-(SQRT(YEARFRAC($A$2,$A61,2))*(1*$B61))),IF('Forward Curve'!$D$7=DataValidation!$A$3,Vols!$E61*(1-(SQRT(YEARFRAC($A$2,$A61,2))*(1*$B61))),IF('Forward Curve'!$D$7=DataValidation!$A$4,Vols!$D61*(1-(SQRT(YEARFRAC($A$2,$A61,2))*(1*$B61)))+0.03,IF('Forward Curve'!$D$7=DataValidation!$A$5,Vols!$G61*(1-(SQRT(YEARFRAC($A$2,$A61,2))*(1*$B61))),""))))</f>
        <v>-9.3834217267166863E-3</v>
      </c>
      <c r="K61" s="7">
        <f>IF('Forward Curve'!$D$7=DataValidation!$A$2,Vols!$D61*(1+(SQRT(YEARFRAC($A$2,$A61,2))*(1*$B61))),IF('Forward Curve'!$D$7=DataValidation!$A$3,Vols!$E61*(1+(SQRT(YEARFRAC($A$2,$A61,2))*(1*$B61))),IF('Forward Curve'!$D$7=DataValidation!$A$4,Vols!$D61*(1+(SQRT(YEARFRAC($A$2,$A61,2))*(1*$B61)))+0.03,IF('Forward Curve'!$D$7=DataValidation!$A$5,Vols!$G61*(1+(SQRT(YEARFRAC($A$2,$A61,2))*(1*$B61))),""))))</f>
        <v>2.2058621726716684E-2</v>
      </c>
      <c r="L61" s="7">
        <f>IF('Forward Curve'!$D$7=DataValidation!$A$2,Vols!$D61*(1+(SQRT(YEARFRAC($A$2,$A61,2))*(2*$B61))),IF('Forward Curve'!$D$7=DataValidation!$A$3,Vols!$E61*(1+(SQRT(YEARFRAC($A$2,$A61,2))*(2*$B61))),IF('Forward Curve'!$D$7=DataValidation!$A$4,Vols!$D61*(1+(SQRT(YEARFRAC($A$2,$A61,2))*(2*$B61)))+0.03,IF('Forward Curve'!$D$7=DataValidation!$A$5,Vols!$G61*(1+(SQRT(YEARFRAC($A$2,$A61,2))*(2*$B61))),""))))</f>
        <v>3.7779643453433369E-2</v>
      </c>
      <c r="N61" s="48">
        <v>2.5000000000000001E-2</v>
      </c>
      <c r="O61" s="7">
        <f>IF('Forward Curve'!$D$7=DataValidation!$A$2,Vols!$N61,IF('Forward Curve'!$D$7=DataValidation!$A$3,Vols!$N61+(Vols!$E61-Vols!$D61),IF('Forward Curve'!$D$7=DataValidation!$A$4,Vols!$N61+(Vols!$F61-Vols!$D61),IF('Forward Curve'!$D$7=DataValidation!$A$5,Vols!$N61+(Vols!$G61-Vols!$D61)))))</f>
        <v>2.5000000000000001E-2</v>
      </c>
      <c r="P61" s="7">
        <f>IF('Forward Curve'!$D$7=DataValidation!$A$2,$D61+0.0025,IF('Forward Curve'!$D$7=DataValidation!$A$3,$E61+0.0025,IF('Forward Curve'!$D$7=DataValidation!$A$4,Vols!$F61+0.0025,IF('Forward Curve'!$D$7=DataValidation!$A$5,Vols!$G61+0.0025,""))))</f>
        <v>8.8375999999999993E-3</v>
      </c>
      <c r="Q61" s="7">
        <f>IF('Forward Curve'!$D$7=DataValidation!$A$2,$D61+0.005,IF('Forward Curve'!$D$7=DataValidation!$A$3,$E61+0.005,IF('Forward Curve'!$D$7=DataValidation!$A$4,Vols!$F61+0.005,IF('Forward Curve'!$D$7=DataValidation!$A$5,Vols!$G61+0.005,""))))</f>
        <v>1.13376E-2</v>
      </c>
      <c r="S61" s="51">
        <f>IF('Forward Curve'!$D$8=DataValidation!$B$2,Vols!$L61,IF('Forward Curve'!$D$8=DataValidation!$B$3,Vols!$K61,IF('Forward Curve'!$D$8=DataValidation!$B$4,Vols!$J61,IF('Forward Curve'!$D$8=DataValidation!$B$5,Vols!$I61,IF('Forward Curve'!$D$8=DataValidation!$B$7,$O61,IF('Forward Curve'!$D$8=DataValidation!$B$8,Vols!$P61,IF('Forward Curve'!$D$8=DataValidation!$B$9,Vols!$Q61,"ERROR")))))))</f>
        <v>2.2058621726716684E-2</v>
      </c>
      <c r="V61" s="37"/>
      <c r="W61" s="37"/>
    </row>
    <row r="62" spans="1:23" x14ac:dyDescent="0.25">
      <c r="A62" s="5">
        <f>'Forward Curve'!$B73</f>
        <v>45744</v>
      </c>
      <c r="B62" s="6">
        <v>0.90069999999999995</v>
      </c>
      <c r="C62" s="7"/>
      <c r="D62" s="6">
        <v>6.7007999999999998E-3</v>
      </c>
      <c r="E62" s="6">
        <v>7.3350000000000004E-3</v>
      </c>
      <c r="F62" s="43">
        <v>3.5027501827422799E-2</v>
      </c>
      <c r="G62" s="43">
        <v>5.025521808335349E-3</v>
      </c>
      <c r="H62" s="8"/>
      <c r="I62" s="7">
        <f>IF('Forward Curve'!$D$7=DataValidation!$A$2,Vols!$D62*(1-(SQRT(YEARFRAC($A$2,$A62,2))*(2*$B62))),IF('Forward Curve'!$D$7=DataValidation!$A$3,Vols!$E62*(1-(SQRT(YEARFRAC($A$2,$A62,2))*(2*$B62))),IF('Forward Curve'!$D$7=DataValidation!$A$4,Vols!$D62*(1-(SQRT(YEARFRAC($A$2,$A62,2))*(2*$B62)))+0.03,IF('Forward Curve'!$D$7=DataValidation!$A$5,Vols!$G62*(1-(SQRT(YEARFRAC($A$2,$A62,2))*(2*$B62))),""))))</f>
        <v>-2.04622728265836E-2</v>
      </c>
      <c r="J62" s="7">
        <f>IF('Forward Curve'!$D$7=DataValidation!$A$2,Vols!$D62*(1-(SQRT(YEARFRAC($A$2,$A62,2))*(1*$B62))),IF('Forward Curve'!$D$7=DataValidation!$A$3,Vols!$E62*(1-(SQRT(YEARFRAC($A$2,$A62,2))*(1*$B62))),IF('Forward Curve'!$D$7=DataValidation!$A$4,Vols!$D62*(1-(SQRT(YEARFRAC($A$2,$A62,2))*(1*$B62)))+0.03,IF('Forward Curve'!$D$7=DataValidation!$A$5,Vols!$G62*(1-(SQRT(YEARFRAC($A$2,$A62,2))*(1*$B62))),""))))</f>
        <v>-6.8807364132918002E-3</v>
      </c>
      <c r="K62" s="7">
        <f>IF('Forward Curve'!$D$7=DataValidation!$A$2,Vols!$D62*(1+(SQRT(YEARFRAC($A$2,$A62,2))*(1*$B62))),IF('Forward Curve'!$D$7=DataValidation!$A$3,Vols!$E62*(1+(SQRT(YEARFRAC($A$2,$A62,2))*(1*$B62))),IF('Forward Curve'!$D$7=DataValidation!$A$4,Vols!$D62*(1+(SQRT(YEARFRAC($A$2,$A62,2))*(1*$B62)))+0.03,IF('Forward Curve'!$D$7=DataValidation!$A$5,Vols!$G62*(1+(SQRT(YEARFRAC($A$2,$A62,2))*(1*$B62))),""))))</f>
        <v>2.0282336413291798E-2</v>
      </c>
      <c r="L62" s="7">
        <f>IF('Forward Curve'!$D$7=DataValidation!$A$2,Vols!$D62*(1+(SQRT(YEARFRAC($A$2,$A62,2))*(2*$B62))),IF('Forward Curve'!$D$7=DataValidation!$A$3,Vols!$E62*(1+(SQRT(YEARFRAC($A$2,$A62,2))*(2*$B62))),IF('Forward Curve'!$D$7=DataValidation!$A$4,Vols!$D62*(1+(SQRT(YEARFRAC($A$2,$A62,2))*(2*$B62)))+0.03,IF('Forward Curve'!$D$7=DataValidation!$A$5,Vols!$G62*(1+(SQRT(YEARFRAC($A$2,$A62,2))*(2*$B62))),""))))</f>
        <v>3.3863872826583596E-2</v>
      </c>
      <c r="N62" s="48">
        <v>2.5000000000000001E-2</v>
      </c>
      <c r="O62" s="7">
        <f>IF('Forward Curve'!$D$7=DataValidation!$A$2,Vols!$N62,IF('Forward Curve'!$D$7=DataValidation!$A$3,Vols!$N62+(Vols!$E62-Vols!$D62),IF('Forward Curve'!$D$7=DataValidation!$A$4,Vols!$N62+(Vols!$F62-Vols!$D62),IF('Forward Curve'!$D$7=DataValidation!$A$5,Vols!$N62+(Vols!$G62-Vols!$D62)))))</f>
        <v>2.5000000000000001E-2</v>
      </c>
      <c r="P62" s="7">
        <f>IF('Forward Curve'!$D$7=DataValidation!$A$2,$D62+0.0025,IF('Forward Curve'!$D$7=DataValidation!$A$3,$E62+0.0025,IF('Forward Curve'!$D$7=DataValidation!$A$4,Vols!$F62+0.0025,IF('Forward Curve'!$D$7=DataValidation!$A$5,Vols!$G62+0.0025,""))))</f>
        <v>9.2008000000000003E-3</v>
      </c>
      <c r="Q62" s="7">
        <f>IF('Forward Curve'!$D$7=DataValidation!$A$2,$D62+0.005,IF('Forward Curve'!$D$7=DataValidation!$A$3,$E62+0.005,IF('Forward Curve'!$D$7=DataValidation!$A$4,Vols!$F62+0.005,IF('Forward Curve'!$D$7=DataValidation!$A$5,Vols!$G62+0.005,""))))</f>
        <v>1.1700800000000001E-2</v>
      </c>
      <c r="S62" s="51">
        <f>IF('Forward Curve'!$D$8=DataValidation!$B$2,Vols!$L62,IF('Forward Curve'!$D$8=DataValidation!$B$3,Vols!$K62,IF('Forward Curve'!$D$8=DataValidation!$B$4,Vols!$J62,IF('Forward Curve'!$D$8=DataValidation!$B$5,Vols!$I62,IF('Forward Curve'!$D$8=DataValidation!$B$7,$O62,IF('Forward Curve'!$D$8=DataValidation!$B$8,Vols!$P62,IF('Forward Curve'!$D$8=DataValidation!$B$9,Vols!$Q62,"ERROR")))))))</f>
        <v>2.0282336413291798E-2</v>
      </c>
      <c r="V62" s="37"/>
      <c r="W62" s="37"/>
    </row>
    <row r="63" spans="1:23" x14ac:dyDescent="0.25">
      <c r="A63" s="5">
        <f>'Forward Curve'!$B74</f>
        <v>45775</v>
      </c>
      <c r="B63" s="6">
        <v>0.87090000000000001</v>
      </c>
      <c r="C63" s="7"/>
      <c r="D63" s="6">
        <v>6.7854000000000005E-3</v>
      </c>
      <c r="E63" s="6">
        <v>7.4060999999999997E-3</v>
      </c>
      <c r="F63" s="43">
        <v>3.537523016880062E-2</v>
      </c>
      <c r="G63" s="43">
        <v>4.9051368561086051E-3</v>
      </c>
      <c r="H63" s="8"/>
      <c r="I63" s="7">
        <f>IF('Forward Curve'!$D$7=DataValidation!$A$2,Vols!$D63*(1-(SQRT(YEARFRAC($A$2,$A63,2))*(2*$B63))),IF('Forward Curve'!$D$7=DataValidation!$A$3,Vols!$E63*(1-(SQRT(YEARFRAC($A$2,$A63,2))*(2*$B63))),IF('Forward Curve'!$D$7=DataValidation!$A$4,Vols!$D63*(1-(SQRT(YEARFRAC($A$2,$A63,2))*(2*$B63)))+0.03,IF('Forward Curve'!$D$7=DataValidation!$A$5,Vols!$G63*(1-(SQRT(YEARFRAC($A$2,$A63,2))*(2*$B63))),""))))</f>
        <v>-2.0035747541957773E-2</v>
      </c>
      <c r="J63" s="7">
        <f>IF('Forward Curve'!$D$7=DataValidation!$A$2,Vols!$D63*(1-(SQRT(YEARFRAC($A$2,$A63,2))*(1*$B63))),IF('Forward Curve'!$D$7=DataValidation!$A$3,Vols!$E63*(1-(SQRT(YEARFRAC($A$2,$A63,2))*(1*$B63))),IF('Forward Curve'!$D$7=DataValidation!$A$4,Vols!$D63*(1-(SQRT(YEARFRAC($A$2,$A63,2))*(1*$B63)))+0.03,IF('Forward Curve'!$D$7=DataValidation!$A$5,Vols!$G63*(1-(SQRT(YEARFRAC($A$2,$A63,2))*(1*$B63))),""))))</f>
        <v>-6.6251737709788865E-3</v>
      </c>
      <c r="K63" s="7">
        <f>IF('Forward Curve'!$D$7=DataValidation!$A$2,Vols!$D63*(1+(SQRT(YEARFRAC($A$2,$A63,2))*(1*$B63))),IF('Forward Curve'!$D$7=DataValidation!$A$3,Vols!$E63*(1+(SQRT(YEARFRAC($A$2,$A63,2))*(1*$B63))),IF('Forward Curve'!$D$7=DataValidation!$A$4,Vols!$D63*(1+(SQRT(YEARFRAC($A$2,$A63,2))*(1*$B63)))+0.03,IF('Forward Curve'!$D$7=DataValidation!$A$5,Vols!$G63*(1+(SQRT(YEARFRAC($A$2,$A63,2))*(1*$B63))),""))))</f>
        <v>2.0195973770978887E-2</v>
      </c>
      <c r="L63" s="7">
        <f>IF('Forward Curve'!$D$7=DataValidation!$A$2,Vols!$D63*(1+(SQRT(YEARFRAC($A$2,$A63,2))*(2*$B63))),IF('Forward Curve'!$D$7=DataValidation!$A$3,Vols!$E63*(1+(SQRT(YEARFRAC($A$2,$A63,2))*(2*$B63))),IF('Forward Curve'!$D$7=DataValidation!$A$4,Vols!$D63*(1+(SQRT(YEARFRAC($A$2,$A63,2))*(2*$B63)))+0.03,IF('Forward Curve'!$D$7=DataValidation!$A$5,Vols!$G63*(1+(SQRT(YEARFRAC($A$2,$A63,2))*(2*$B63))),""))))</f>
        <v>3.3606547541957771E-2</v>
      </c>
      <c r="N63" s="48">
        <v>2.5000000000000001E-2</v>
      </c>
      <c r="O63" s="7">
        <f>IF('Forward Curve'!$D$7=DataValidation!$A$2,Vols!$N63,IF('Forward Curve'!$D$7=DataValidation!$A$3,Vols!$N63+(Vols!$E63-Vols!$D63),IF('Forward Curve'!$D$7=DataValidation!$A$4,Vols!$N63+(Vols!$F63-Vols!$D63),IF('Forward Curve'!$D$7=DataValidation!$A$5,Vols!$N63+(Vols!$G63-Vols!$D63)))))</f>
        <v>2.5000000000000001E-2</v>
      </c>
      <c r="P63" s="7">
        <f>IF('Forward Curve'!$D$7=DataValidation!$A$2,$D63+0.0025,IF('Forward Curve'!$D$7=DataValidation!$A$3,$E63+0.0025,IF('Forward Curve'!$D$7=DataValidation!$A$4,Vols!$F63+0.0025,IF('Forward Curve'!$D$7=DataValidation!$A$5,Vols!$G63+0.0025,""))))</f>
        <v>9.2854000000000009E-3</v>
      </c>
      <c r="Q63" s="7">
        <f>IF('Forward Curve'!$D$7=DataValidation!$A$2,$D63+0.005,IF('Forward Curve'!$D$7=DataValidation!$A$3,$E63+0.005,IF('Forward Curve'!$D$7=DataValidation!$A$4,Vols!$F63+0.005,IF('Forward Curve'!$D$7=DataValidation!$A$5,Vols!$G63+0.005,""))))</f>
        <v>1.1785400000000001E-2</v>
      </c>
      <c r="S63" s="51">
        <f>IF('Forward Curve'!$D$8=DataValidation!$B$2,Vols!$L63,IF('Forward Curve'!$D$8=DataValidation!$B$3,Vols!$K63,IF('Forward Curve'!$D$8=DataValidation!$B$4,Vols!$J63,IF('Forward Curve'!$D$8=DataValidation!$B$5,Vols!$I63,IF('Forward Curve'!$D$8=DataValidation!$B$7,$O63,IF('Forward Curve'!$D$8=DataValidation!$B$8,Vols!$P63,IF('Forward Curve'!$D$8=DataValidation!$B$9,Vols!$Q63,"ERROR")))))))</f>
        <v>2.0195973770978887E-2</v>
      </c>
      <c r="V63" s="37"/>
      <c r="W63" s="37"/>
    </row>
    <row r="64" spans="1:23" x14ac:dyDescent="0.25">
      <c r="A64" s="5">
        <f>'Forward Curve'!$B75</f>
        <v>45805</v>
      </c>
      <c r="B64" s="6">
        <v>0.87069999999999992</v>
      </c>
      <c r="C64" s="7"/>
      <c r="D64" s="6">
        <v>6.8491000000000003E-3</v>
      </c>
      <c r="E64" s="6">
        <v>7.4681000000000001E-3</v>
      </c>
      <c r="F64" s="43">
        <v>3.545702673443174E-2</v>
      </c>
      <c r="G64" s="43">
        <v>4.9638938309132241E-3</v>
      </c>
      <c r="H64" s="8"/>
      <c r="I64" s="7">
        <f>IF('Forward Curve'!$D$7=DataValidation!$A$2,Vols!$D64*(1-(SQRT(YEARFRAC($A$2,$A64,2))*(2*$B64))),IF('Forward Curve'!$D$7=DataValidation!$A$3,Vols!$E64*(1-(SQRT(YEARFRAC($A$2,$A64,2))*(2*$B64))),IF('Forward Curve'!$D$7=DataValidation!$A$4,Vols!$D64*(1-(SQRT(YEARFRAC($A$2,$A64,2))*(2*$B64)))+0.03,IF('Forward Curve'!$D$7=DataValidation!$A$5,Vols!$G64*(1-(SQRT(YEARFRAC($A$2,$A64,2))*(2*$B64))),""))))</f>
        <v>-2.0435729616568313E-2</v>
      </c>
      <c r="J64" s="7">
        <f>IF('Forward Curve'!$D$7=DataValidation!$A$2,Vols!$D64*(1-(SQRT(YEARFRAC($A$2,$A64,2))*(1*$B64))),IF('Forward Curve'!$D$7=DataValidation!$A$3,Vols!$E64*(1-(SQRT(YEARFRAC($A$2,$A64,2))*(1*$B64))),IF('Forward Curve'!$D$7=DataValidation!$A$4,Vols!$D64*(1-(SQRT(YEARFRAC($A$2,$A64,2))*(1*$B64)))+0.03,IF('Forward Curve'!$D$7=DataValidation!$A$5,Vols!$G64*(1-(SQRT(YEARFRAC($A$2,$A64,2))*(1*$B64))),""))))</f>
        <v>-6.7933148082841566E-3</v>
      </c>
      <c r="K64" s="7">
        <f>IF('Forward Curve'!$D$7=DataValidation!$A$2,Vols!$D64*(1+(SQRT(YEARFRAC($A$2,$A64,2))*(1*$B64))),IF('Forward Curve'!$D$7=DataValidation!$A$3,Vols!$E64*(1+(SQRT(YEARFRAC($A$2,$A64,2))*(1*$B64))),IF('Forward Curve'!$D$7=DataValidation!$A$4,Vols!$D64*(1+(SQRT(YEARFRAC($A$2,$A64,2))*(1*$B64)))+0.03,IF('Forward Curve'!$D$7=DataValidation!$A$5,Vols!$G64*(1+(SQRT(YEARFRAC($A$2,$A64,2))*(1*$B64))),""))))</f>
        <v>2.0491514808284157E-2</v>
      </c>
      <c r="L64" s="7">
        <f>IF('Forward Curve'!$D$7=DataValidation!$A$2,Vols!$D64*(1+(SQRT(YEARFRAC($A$2,$A64,2))*(2*$B64))),IF('Forward Curve'!$D$7=DataValidation!$A$3,Vols!$E64*(1+(SQRT(YEARFRAC($A$2,$A64,2))*(2*$B64))),IF('Forward Curve'!$D$7=DataValidation!$A$4,Vols!$D64*(1+(SQRT(YEARFRAC($A$2,$A64,2))*(2*$B64)))+0.03,IF('Forward Curve'!$D$7=DataValidation!$A$5,Vols!$G64*(1+(SQRT(YEARFRAC($A$2,$A64,2))*(2*$B64))),""))))</f>
        <v>3.4133929616568311E-2</v>
      </c>
      <c r="N64" s="48">
        <v>2.5000000000000001E-2</v>
      </c>
      <c r="O64" s="7">
        <f>IF('Forward Curve'!$D$7=DataValidation!$A$2,Vols!$N64,IF('Forward Curve'!$D$7=DataValidation!$A$3,Vols!$N64+(Vols!$E64-Vols!$D64),IF('Forward Curve'!$D$7=DataValidation!$A$4,Vols!$N64+(Vols!$F64-Vols!$D64),IF('Forward Curve'!$D$7=DataValidation!$A$5,Vols!$N64+(Vols!$G64-Vols!$D64)))))</f>
        <v>2.5000000000000001E-2</v>
      </c>
      <c r="P64" s="7">
        <f>IF('Forward Curve'!$D$7=DataValidation!$A$2,$D64+0.0025,IF('Forward Curve'!$D$7=DataValidation!$A$3,$E64+0.0025,IF('Forward Curve'!$D$7=DataValidation!$A$4,Vols!$F64+0.0025,IF('Forward Curve'!$D$7=DataValidation!$A$5,Vols!$G64+0.0025,""))))</f>
        <v>9.3491000000000008E-3</v>
      </c>
      <c r="Q64" s="7">
        <f>IF('Forward Curve'!$D$7=DataValidation!$A$2,$D64+0.005,IF('Forward Curve'!$D$7=DataValidation!$A$3,$E64+0.005,IF('Forward Curve'!$D$7=DataValidation!$A$4,Vols!$F64+0.005,IF('Forward Curve'!$D$7=DataValidation!$A$5,Vols!$G64+0.005,""))))</f>
        <v>1.1849100000000001E-2</v>
      </c>
      <c r="S64" s="51">
        <f>IF('Forward Curve'!$D$8=DataValidation!$B$2,Vols!$L64,IF('Forward Curve'!$D$8=DataValidation!$B$3,Vols!$K64,IF('Forward Curve'!$D$8=DataValidation!$B$4,Vols!$J64,IF('Forward Curve'!$D$8=DataValidation!$B$5,Vols!$I64,IF('Forward Curve'!$D$8=DataValidation!$B$7,$O64,IF('Forward Curve'!$D$8=DataValidation!$B$8,Vols!$P64,IF('Forward Curve'!$D$8=DataValidation!$B$9,Vols!$Q64,"ERROR")))))))</f>
        <v>2.0491514808284157E-2</v>
      </c>
      <c r="V64" s="37"/>
      <c r="W64" s="37"/>
    </row>
    <row r="65" spans="1:23" x14ac:dyDescent="0.25">
      <c r="A65" s="5">
        <f>'Forward Curve'!$B76</f>
        <v>45836</v>
      </c>
      <c r="B65" s="6">
        <v>0.8701000000000001</v>
      </c>
      <c r="C65" s="7"/>
      <c r="D65" s="6">
        <v>6.9138000000000003E-3</v>
      </c>
      <c r="E65" s="6">
        <v>7.5354000000000003E-3</v>
      </c>
      <c r="F65" s="43">
        <v>3.5517755145072452E-2</v>
      </c>
      <c r="G65" s="43">
        <v>5.0435562493876011E-3</v>
      </c>
      <c r="H65" s="8"/>
      <c r="I65" s="7">
        <f>IF('Forward Curve'!$D$7=DataValidation!$A$2,Vols!$D65*(1-(SQRT(YEARFRAC($A$2,$A65,2))*(2*$B65))),IF('Forward Curve'!$D$7=DataValidation!$A$3,Vols!$E65*(1-(SQRT(YEARFRAC($A$2,$A65,2))*(2*$B65))),IF('Forward Curve'!$D$7=DataValidation!$A$4,Vols!$D65*(1-(SQRT(YEARFRAC($A$2,$A65,2))*(2*$B65)))+0.03,IF('Forward Curve'!$D$7=DataValidation!$A$5,Vols!$G65*(1-(SQRT(YEARFRAC($A$2,$A65,2))*(2*$B65))),""))))</f>
        <v>-2.083531363213446E-2</v>
      </c>
      <c r="J65" s="7">
        <f>IF('Forward Curve'!$D$7=DataValidation!$A$2,Vols!$D65*(1-(SQRT(YEARFRAC($A$2,$A65,2))*(1*$B65))),IF('Forward Curve'!$D$7=DataValidation!$A$3,Vols!$E65*(1-(SQRT(YEARFRAC($A$2,$A65,2))*(1*$B65))),IF('Forward Curve'!$D$7=DataValidation!$A$4,Vols!$D65*(1-(SQRT(YEARFRAC($A$2,$A65,2))*(1*$B65)))+0.03,IF('Forward Curve'!$D$7=DataValidation!$A$5,Vols!$G65*(1-(SQRT(YEARFRAC($A$2,$A65,2))*(1*$B65))),""))))</f>
        <v>-6.9607568160672305E-3</v>
      </c>
      <c r="K65" s="7">
        <f>IF('Forward Curve'!$D$7=DataValidation!$A$2,Vols!$D65*(1+(SQRT(YEARFRAC($A$2,$A65,2))*(1*$B65))),IF('Forward Curve'!$D$7=DataValidation!$A$3,Vols!$E65*(1+(SQRT(YEARFRAC($A$2,$A65,2))*(1*$B65))),IF('Forward Curve'!$D$7=DataValidation!$A$4,Vols!$D65*(1+(SQRT(YEARFRAC($A$2,$A65,2))*(1*$B65)))+0.03,IF('Forward Curve'!$D$7=DataValidation!$A$5,Vols!$G65*(1+(SQRT(YEARFRAC($A$2,$A65,2))*(1*$B65))),""))))</f>
        <v>2.0788356816067232E-2</v>
      </c>
      <c r="L65" s="7">
        <f>IF('Forward Curve'!$D$7=DataValidation!$A$2,Vols!$D65*(1+(SQRT(YEARFRAC($A$2,$A65,2))*(2*$B65))),IF('Forward Curve'!$D$7=DataValidation!$A$3,Vols!$E65*(1+(SQRT(YEARFRAC($A$2,$A65,2))*(2*$B65))),IF('Forward Curve'!$D$7=DataValidation!$A$4,Vols!$D65*(1+(SQRT(YEARFRAC($A$2,$A65,2))*(2*$B65)))+0.03,IF('Forward Curve'!$D$7=DataValidation!$A$5,Vols!$G65*(1+(SQRT(YEARFRAC($A$2,$A65,2))*(2*$B65))),""))))</f>
        <v>3.4662913632134459E-2</v>
      </c>
      <c r="N65" s="48">
        <v>2.5000000000000001E-2</v>
      </c>
      <c r="O65" s="7">
        <f>IF('Forward Curve'!$D$7=DataValidation!$A$2,Vols!$N65,IF('Forward Curve'!$D$7=DataValidation!$A$3,Vols!$N65+(Vols!$E65-Vols!$D65),IF('Forward Curve'!$D$7=DataValidation!$A$4,Vols!$N65+(Vols!$F65-Vols!$D65),IF('Forward Curve'!$D$7=DataValidation!$A$5,Vols!$N65+(Vols!$G65-Vols!$D65)))))</f>
        <v>2.5000000000000001E-2</v>
      </c>
      <c r="P65" s="7">
        <f>IF('Forward Curve'!$D$7=DataValidation!$A$2,$D65+0.0025,IF('Forward Curve'!$D$7=DataValidation!$A$3,$E65+0.0025,IF('Forward Curve'!$D$7=DataValidation!$A$4,Vols!$F65+0.0025,IF('Forward Curve'!$D$7=DataValidation!$A$5,Vols!$G65+0.0025,""))))</f>
        <v>9.4137999999999999E-3</v>
      </c>
      <c r="Q65" s="7">
        <f>IF('Forward Curve'!$D$7=DataValidation!$A$2,$D65+0.005,IF('Forward Curve'!$D$7=DataValidation!$A$3,$E65+0.005,IF('Forward Curve'!$D$7=DataValidation!$A$4,Vols!$F65+0.005,IF('Forward Curve'!$D$7=DataValidation!$A$5,Vols!$G65+0.005,""))))</f>
        <v>1.19138E-2</v>
      </c>
      <c r="S65" s="51">
        <f>IF('Forward Curve'!$D$8=DataValidation!$B$2,Vols!$L65,IF('Forward Curve'!$D$8=DataValidation!$B$3,Vols!$K65,IF('Forward Curve'!$D$8=DataValidation!$B$4,Vols!$J65,IF('Forward Curve'!$D$8=DataValidation!$B$5,Vols!$I65,IF('Forward Curve'!$D$8=DataValidation!$B$7,$O65,IF('Forward Curve'!$D$8=DataValidation!$B$8,Vols!$P65,IF('Forward Curve'!$D$8=DataValidation!$B$9,Vols!$Q65,"ERROR")))))))</f>
        <v>2.0788356816067232E-2</v>
      </c>
      <c r="V65" s="37"/>
      <c r="W65" s="37"/>
    </row>
    <row r="66" spans="1:23" x14ac:dyDescent="0.25">
      <c r="A66" s="5">
        <f>'Forward Curve'!$B77</f>
        <v>45866</v>
      </c>
      <c r="B66" s="6">
        <v>0.8698999999999999</v>
      </c>
      <c r="C66" s="7"/>
      <c r="D66" s="6">
        <v>6.9759999999999996E-3</v>
      </c>
      <c r="E66" s="6">
        <v>7.6022999999999993E-3</v>
      </c>
      <c r="F66" s="43">
        <v>3.5585943502455863E-2</v>
      </c>
      <c r="G66" s="43">
        <v>5.1219452432960111E-3</v>
      </c>
      <c r="H66" s="8"/>
      <c r="I66" s="7">
        <f>IF('Forward Curve'!$D$7=DataValidation!$A$2,Vols!$D66*(1-(SQRT(YEARFRAC($A$2,$A66,2))*(2*$B66))),IF('Forward Curve'!$D$7=DataValidation!$A$3,Vols!$E66*(1-(SQRT(YEARFRAC($A$2,$A66,2))*(2*$B66))),IF('Forward Curve'!$D$7=DataValidation!$A$4,Vols!$D66*(1-(SQRT(YEARFRAC($A$2,$A66,2))*(2*$B66)))+0.03,IF('Forward Curve'!$D$7=DataValidation!$A$5,Vols!$G66*(1-(SQRT(YEARFRAC($A$2,$A66,2))*(2*$B66))),""))))</f>
        <v>-2.1234731720054162E-2</v>
      </c>
      <c r="J66" s="7">
        <f>IF('Forward Curve'!$D$7=DataValidation!$A$2,Vols!$D66*(1-(SQRT(YEARFRAC($A$2,$A66,2))*(1*$B66))),IF('Forward Curve'!$D$7=DataValidation!$A$3,Vols!$E66*(1-(SQRT(YEARFRAC($A$2,$A66,2))*(1*$B66))),IF('Forward Curve'!$D$7=DataValidation!$A$4,Vols!$D66*(1-(SQRT(YEARFRAC($A$2,$A66,2))*(1*$B66)))+0.03,IF('Forward Curve'!$D$7=DataValidation!$A$5,Vols!$G66*(1-(SQRT(YEARFRAC($A$2,$A66,2))*(1*$B66))),""))))</f>
        <v>-7.1293658600270803E-3</v>
      </c>
      <c r="K66" s="7">
        <f>IF('Forward Curve'!$D$7=DataValidation!$A$2,Vols!$D66*(1+(SQRT(YEARFRAC($A$2,$A66,2))*(1*$B66))),IF('Forward Curve'!$D$7=DataValidation!$A$3,Vols!$E66*(1+(SQRT(YEARFRAC($A$2,$A66,2))*(1*$B66))),IF('Forward Curve'!$D$7=DataValidation!$A$4,Vols!$D66*(1+(SQRT(YEARFRAC($A$2,$A66,2))*(1*$B66)))+0.03,IF('Forward Curve'!$D$7=DataValidation!$A$5,Vols!$G66*(1+(SQRT(YEARFRAC($A$2,$A66,2))*(1*$B66))),""))))</f>
        <v>2.1081365860027079E-2</v>
      </c>
      <c r="L66" s="7">
        <f>IF('Forward Curve'!$D$7=DataValidation!$A$2,Vols!$D66*(1+(SQRT(YEARFRAC($A$2,$A66,2))*(2*$B66))),IF('Forward Curve'!$D$7=DataValidation!$A$3,Vols!$E66*(1+(SQRT(YEARFRAC($A$2,$A66,2))*(2*$B66))),IF('Forward Curve'!$D$7=DataValidation!$A$4,Vols!$D66*(1+(SQRT(YEARFRAC($A$2,$A66,2))*(2*$B66)))+0.03,IF('Forward Curve'!$D$7=DataValidation!$A$5,Vols!$G66*(1+(SQRT(YEARFRAC($A$2,$A66,2))*(2*$B66))),""))))</f>
        <v>3.5186731720054161E-2</v>
      </c>
      <c r="N66" s="48">
        <v>2.5000000000000001E-2</v>
      </c>
      <c r="O66" s="7">
        <f>IF('Forward Curve'!$D$7=DataValidation!$A$2,Vols!$N66,IF('Forward Curve'!$D$7=DataValidation!$A$3,Vols!$N66+(Vols!$E66-Vols!$D66),IF('Forward Curve'!$D$7=DataValidation!$A$4,Vols!$N66+(Vols!$F66-Vols!$D66),IF('Forward Curve'!$D$7=DataValidation!$A$5,Vols!$N66+(Vols!$G66-Vols!$D66)))))</f>
        <v>2.5000000000000001E-2</v>
      </c>
      <c r="P66" s="7">
        <f>IF('Forward Curve'!$D$7=DataValidation!$A$2,$D66+0.0025,IF('Forward Curve'!$D$7=DataValidation!$A$3,$E66+0.0025,IF('Forward Curve'!$D$7=DataValidation!$A$4,Vols!$F66+0.0025,IF('Forward Curve'!$D$7=DataValidation!$A$5,Vols!$G66+0.0025,""))))</f>
        <v>9.476E-3</v>
      </c>
      <c r="Q66" s="7">
        <f>IF('Forward Curve'!$D$7=DataValidation!$A$2,$D66+0.005,IF('Forward Curve'!$D$7=DataValidation!$A$3,$E66+0.005,IF('Forward Curve'!$D$7=DataValidation!$A$4,Vols!$F66+0.005,IF('Forward Curve'!$D$7=DataValidation!$A$5,Vols!$G66+0.005,""))))</f>
        <v>1.1976000000000001E-2</v>
      </c>
      <c r="S66" s="51">
        <f>IF('Forward Curve'!$D$8=DataValidation!$B$2,Vols!$L66,IF('Forward Curve'!$D$8=DataValidation!$B$3,Vols!$K66,IF('Forward Curve'!$D$8=DataValidation!$B$4,Vols!$J66,IF('Forward Curve'!$D$8=DataValidation!$B$5,Vols!$I66,IF('Forward Curve'!$D$8=DataValidation!$B$7,$O66,IF('Forward Curve'!$D$8=DataValidation!$B$8,Vols!$P66,IF('Forward Curve'!$D$8=DataValidation!$B$9,Vols!$Q66,"ERROR")))))))</f>
        <v>2.1081365860027079E-2</v>
      </c>
      <c r="V66" s="37"/>
      <c r="W66" s="37"/>
    </row>
    <row r="67" spans="1:23" x14ac:dyDescent="0.25">
      <c r="A67" s="5">
        <f>'Forward Curve'!$B78</f>
        <v>45897</v>
      </c>
      <c r="B67" s="6">
        <v>0.86970000000000003</v>
      </c>
      <c r="C67" s="7"/>
      <c r="D67" s="6">
        <v>7.0384999999999996E-3</v>
      </c>
      <c r="E67" s="6">
        <v>7.6600999999999995E-3</v>
      </c>
      <c r="F67" s="43">
        <v>3.565201350091135E-2</v>
      </c>
      <c r="G67" s="43">
        <v>5.2024611294478815E-3</v>
      </c>
      <c r="H67" s="8"/>
      <c r="I67" s="7">
        <f>IF('Forward Curve'!$D$7=DataValidation!$A$2,Vols!$D67*(1-(SQRT(YEARFRAC($A$2,$A67,2))*(2*$B67))),IF('Forward Curve'!$D$7=DataValidation!$A$3,Vols!$E67*(1-(SQRT(YEARFRAC($A$2,$A67,2))*(2*$B67))),IF('Forward Curve'!$D$7=DataValidation!$A$4,Vols!$D67*(1-(SQRT(YEARFRAC($A$2,$A67,2))*(2*$B67)))+0.03,IF('Forward Curve'!$D$7=DataValidation!$A$5,Vols!$G67*(1-(SQRT(YEARFRAC($A$2,$A67,2))*(2*$B67))),""))))</f>
        <v>-2.1644316891663243E-2</v>
      </c>
      <c r="J67" s="7">
        <f>IF('Forward Curve'!$D$7=DataValidation!$A$2,Vols!$D67*(1-(SQRT(YEARFRAC($A$2,$A67,2))*(1*$B67))),IF('Forward Curve'!$D$7=DataValidation!$A$3,Vols!$E67*(1-(SQRT(YEARFRAC($A$2,$A67,2))*(1*$B67))),IF('Forward Curve'!$D$7=DataValidation!$A$4,Vols!$D67*(1-(SQRT(YEARFRAC($A$2,$A67,2))*(1*$B67)))+0.03,IF('Forward Curve'!$D$7=DataValidation!$A$5,Vols!$G67*(1-(SQRT(YEARFRAC($A$2,$A67,2))*(1*$B67))),""))))</f>
        <v>-7.3029084458316211E-3</v>
      </c>
      <c r="K67" s="7">
        <f>IF('Forward Curve'!$D$7=DataValidation!$A$2,Vols!$D67*(1+(SQRT(YEARFRAC($A$2,$A67,2))*(1*$B67))),IF('Forward Curve'!$D$7=DataValidation!$A$3,Vols!$E67*(1+(SQRT(YEARFRAC($A$2,$A67,2))*(1*$B67))),IF('Forward Curve'!$D$7=DataValidation!$A$4,Vols!$D67*(1+(SQRT(YEARFRAC($A$2,$A67,2))*(1*$B67)))+0.03,IF('Forward Curve'!$D$7=DataValidation!$A$5,Vols!$G67*(1+(SQRT(YEARFRAC($A$2,$A67,2))*(1*$B67))),""))))</f>
        <v>2.1379908445831621E-2</v>
      </c>
      <c r="L67" s="7">
        <f>IF('Forward Curve'!$D$7=DataValidation!$A$2,Vols!$D67*(1+(SQRT(YEARFRAC($A$2,$A67,2))*(2*$B67))),IF('Forward Curve'!$D$7=DataValidation!$A$3,Vols!$E67*(1+(SQRT(YEARFRAC($A$2,$A67,2))*(2*$B67))),IF('Forward Curve'!$D$7=DataValidation!$A$4,Vols!$D67*(1+(SQRT(YEARFRAC($A$2,$A67,2))*(2*$B67)))+0.03,IF('Forward Curve'!$D$7=DataValidation!$A$5,Vols!$G67*(1+(SQRT(YEARFRAC($A$2,$A67,2))*(2*$B67))),""))))</f>
        <v>3.5721316891663239E-2</v>
      </c>
      <c r="N67" s="48">
        <v>2.5000000000000001E-2</v>
      </c>
      <c r="O67" s="7">
        <f>IF('Forward Curve'!$D$7=DataValidation!$A$2,Vols!$N67,IF('Forward Curve'!$D$7=DataValidation!$A$3,Vols!$N67+(Vols!$E67-Vols!$D67),IF('Forward Curve'!$D$7=DataValidation!$A$4,Vols!$N67+(Vols!$F67-Vols!$D67),IF('Forward Curve'!$D$7=DataValidation!$A$5,Vols!$N67+(Vols!$G67-Vols!$D67)))))</f>
        <v>2.5000000000000001E-2</v>
      </c>
      <c r="P67" s="7">
        <f>IF('Forward Curve'!$D$7=DataValidation!$A$2,$D67+0.0025,IF('Forward Curve'!$D$7=DataValidation!$A$3,$E67+0.0025,IF('Forward Curve'!$D$7=DataValidation!$A$4,Vols!$F67+0.0025,IF('Forward Curve'!$D$7=DataValidation!$A$5,Vols!$G67+0.0025,""))))</f>
        <v>9.5385000000000001E-3</v>
      </c>
      <c r="Q67" s="7">
        <f>IF('Forward Curve'!$D$7=DataValidation!$A$2,$D67+0.005,IF('Forward Curve'!$D$7=DataValidation!$A$3,$E67+0.005,IF('Forward Curve'!$D$7=DataValidation!$A$4,Vols!$F67+0.005,IF('Forward Curve'!$D$7=DataValidation!$A$5,Vols!$G67+0.005,""))))</f>
        <v>1.2038500000000001E-2</v>
      </c>
      <c r="S67" s="51">
        <f>IF('Forward Curve'!$D$8=DataValidation!$B$2,Vols!$L67,IF('Forward Curve'!$D$8=DataValidation!$B$3,Vols!$K67,IF('Forward Curve'!$D$8=DataValidation!$B$4,Vols!$J67,IF('Forward Curve'!$D$8=DataValidation!$B$5,Vols!$I67,IF('Forward Curve'!$D$8=DataValidation!$B$7,$O67,IF('Forward Curve'!$D$8=DataValidation!$B$8,Vols!$P67,IF('Forward Curve'!$D$8=DataValidation!$B$9,Vols!$Q67,"ERROR")))))))</f>
        <v>2.1379908445831621E-2</v>
      </c>
      <c r="V67" s="37"/>
      <c r="W67" s="37"/>
    </row>
    <row r="68" spans="1:23" x14ac:dyDescent="0.25">
      <c r="A68" s="5">
        <f>'Forward Curve'!$B79</f>
        <v>45928</v>
      </c>
      <c r="B68" s="6">
        <v>0.86919999999999997</v>
      </c>
      <c r="C68" s="7"/>
      <c r="D68" s="6">
        <v>7.1047999999999997E-3</v>
      </c>
      <c r="E68" s="6">
        <v>7.7294E-3</v>
      </c>
      <c r="F68" s="43">
        <v>3.5715558201465214E-2</v>
      </c>
      <c r="G68" s="43">
        <v>5.2817456166884824E-3</v>
      </c>
      <c r="H68" s="8"/>
      <c r="I68" s="7">
        <f>IF('Forward Curve'!$D$7=DataValidation!$A$2,Vols!$D68*(1-(SQRT(YEARFRAC($A$2,$A68,2))*(2*$B68))),IF('Forward Curve'!$D$7=DataValidation!$A$3,Vols!$E68*(1-(SQRT(YEARFRAC($A$2,$A68,2))*(2*$B68))),IF('Forward Curve'!$D$7=DataValidation!$A$4,Vols!$D68*(1-(SQRT(YEARFRAC($A$2,$A68,2))*(2*$B68)))+0.03,IF('Forward Curve'!$D$7=DataValidation!$A$5,Vols!$G68*(1-(SQRT(YEARFRAC($A$2,$A68,2))*(2*$B68))),""))))</f>
        <v>-2.205764993525644E-2</v>
      </c>
      <c r="J68" s="7">
        <f>IF('Forward Curve'!$D$7=DataValidation!$A$2,Vols!$D68*(1-(SQRT(YEARFRAC($A$2,$A68,2))*(1*$B68))),IF('Forward Curve'!$D$7=DataValidation!$A$3,Vols!$E68*(1-(SQRT(YEARFRAC($A$2,$A68,2))*(1*$B68))),IF('Forward Curve'!$D$7=DataValidation!$A$4,Vols!$D68*(1-(SQRT(YEARFRAC($A$2,$A68,2))*(1*$B68)))+0.03,IF('Forward Curve'!$D$7=DataValidation!$A$5,Vols!$G68*(1-(SQRT(YEARFRAC($A$2,$A68,2))*(1*$B68))),""))))</f>
        <v>-7.4764249676282212E-3</v>
      </c>
      <c r="K68" s="7">
        <f>IF('Forward Curve'!$D$7=DataValidation!$A$2,Vols!$D68*(1+(SQRT(YEARFRAC($A$2,$A68,2))*(1*$B68))),IF('Forward Curve'!$D$7=DataValidation!$A$3,Vols!$E68*(1+(SQRT(YEARFRAC($A$2,$A68,2))*(1*$B68))),IF('Forward Curve'!$D$7=DataValidation!$A$4,Vols!$D68*(1+(SQRT(YEARFRAC($A$2,$A68,2))*(1*$B68)))+0.03,IF('Forward Curve'!$D$7=DataValidation!$A$5,Vols!$G68*(1+(SQRT(YEARFRAC($A$2,$A68,2))*(1*$B68))),""))))</f>
        <v>2.1686024967628219E-2</v>
      </c>
      <c r="L68" s="7">
        <f>IF('Forward Curve'!$D$7=DataValidation!$A$2,Vols!$D68*(1+(SQRT(YEARFRAC($A$2,$A68,2))*(2*$B68))),IF('Forward Curve'!$D$7=DataValidation!$A$3,Vols!$E68*(1+(SQRT(YEARFRAC($A$2,$A68,2))*(2*$B68))),IF('Forward Curve'!$D$7=DataValidation!$A$4,Vols!$D68*(1+(SQRT(YEARFRAC($A$2,$A68,2))*(2*$B68)))+0.03,IF('Forward Curve'!$D$7=DataValidation!$A$5,Vols!$G68*(1+(SQRT(YEARFRAC($A$2,$A68,2))*(2*$B68))),""))))</f>
        <v>3.6267249935256443E-2</v>
      </c>
      <c r="N68" s="48">
        <v>2.5000000000000001E-2</v>
      </c>
      <c r="O68" s="7">
        <f>IF('Forward Curve'!$D$7=DataValidation!$A$2,Vols!$N68,IF('Forward Curve'!$D$7=DataValidation!$A$3,Vols!$N68+(Vols!$E68-Vols!$D68),IF('Forward Curve'!$D$7=DataValidation!$A$4,Vols!$N68+(Vols!$F68-Vols!$D68),IF('Forward Curve'!$D$7=DataValidation!$A$5,Vols!$N68+(Vols!$G68-Vols!$D68)))))</f>
        <v>2.5000000000000001E-2</v>
      </c>
      <c r="P68" s="7">
        <f>IF('Forward Curve'!$D$7=DataValidation!$A$2,$D68+0.0025,IF('Forward Curve'!$D$7=DataValidation!$A$3,$E68+0.0025,IF('Forward Curve'!$D$7=DataValidation!$A$4,Vols!$F68+0.0025,IF('Forward Curve'!$D$7=DataValidation!$A$5,Vols!$G68+0.0025,""))))</f>
        <v>9.6048000000000001E-3</v>
      </c>
      <c r="Q68" s="7">
        <f>IF('Forward Curve'!$D$7=DataValidation!$A$2,$D68+0.005,IF('Forward Curve'!$D$7=DataValidation!$A$3,$E68+0.005,IF('Forward Curve'!$D$7=DataValidation!$A$4,Vols!$F68+0.005,IF('Forward Curve'!$D$7=DataValidation!$A$5,Vols!$G68+0.005,""))))</f>
        <v>1.2104799999999999E-2</v>
      </c>
      <c r="S68" s="51">
        <f>IF('Forward Curve'!$D$8=DataValidation!$B$2,Vols!$L68,IF('Forward Curve'!$D$8=DataValidation!$B$3,Vols!$K68,IF('Forward Curve'!$D$8=DataValidation!$B$4,Vols!$J68,IF('Forward Curve'!$D$8=DataValidation!$B$5,Vols!$I68,IF('Forward Curve'!$D$8=DataValidation!$B$7,$O68,IF('Forward Curve'!$D$8=DataValidation!$B$8,Vols!$P68,IF('Forward Curve'!$D$8=DataValidation!$B$9,Vols!$Q68,"ERROR")))))))</f>
        <v>2.1686024967628219E-2</v>
      </c>
      <c r="V68" s="37"/>
      <c r="W68" s="37"/>
    </row>
    <row r="69" spans="1:23" x14ac:dyDescent="0.25">
      <c r="A69" s="5">
        <f>'Forward Curve'!$B80</f>
        <v>45958</v>
      </c>
      <c r="B69" s="6">
        <v>0.86890000000000001</v>
      </c>
      <c r="C69" s="7"/>
      <c r="D69" s="6">
        <v>7.1655999999999994E-3</v>
      </c>
      <c r="E69" s="6">
        <v>7.7958000000000003E-3</v>
      </c>
      <c r="F69" s="43">
        <v>3.5788365879992803E-2</v>
      </c>
      <c r="G69" s="43">
        <v>5.3637449266579814E-3</v>
      </c>
      <c r="H69" s="8"/>
      <c r="I69" s="7">
        <f>IF('Forward Curve'!$D$7=DataValidation!$A$2,Vols!$D69*(1-(SQRT(YEARFRAC($A$2,$A69,2))*(2*$B69))),IF('Forward Curve'!$D$7=DataValidation!$A$3,Vols!$E69*(1-(SQRT(YEARFRAC($A$2,$A69,2))*(2*$B69))),IF('Forward Curve'!$D$7=DataValidation!$A$4,Vols!$D69*(1-(SQRT(YEARFRAC($A$2,$A69,2))*(2*$B69)))+0.03,IF('Forward Curve'!$D$7=DataValidation!$A$5,Vols!$G69*(1-(SQRT(YEARFRAC($A$2,$A69,2))*(2*$B69))),""))))</f>
        <v>-2.2455188706697955E-2</v>
      </c>
      <c r="J69" s="7">
        <f>IF('Forward Curve'!$D$7=DataValidation!$A$2,Vols!$D69*(1-(SQRT(YEARFRAC($A$2,$A69,2))*(1*$B69))),IF('Forward Curve'!$D$7=DataValidation!$A$3,Vols!$E69*(1-(SQRT(YEARFRAC($A$2,$A69,2))*(1*$B69))),IF('Forward Curve'!$D$7=DataValidation!$A$4,Vols!$D69*(1-(SQRT(YEARFRAC($A$2,$A69,2))*(1*$B69)))+0.03,IF('Forward Curve'!$D$7=DataValidation!$A$5,Vols!$G69*(1-(SQRT(YEARFRAC($A$2,$A69,2))*(1*$B69))),""))))</f>
        <v>-7.6447943533489776E-3</v>
      </c>
      <c r="K69" s="7">
        <f>IF('Forward Curve'!$D$7=DataValidation!$A$2,Vols!$D69*(1+(SQRT(YEARFRAC($A$2,$A69,2))*(1*$B69))),IF('Forward Curve'!$D$7=DataValidation!$A$3,Vols!$E69*(1+(SQRT(YEARFRAC($A$2,$A69,2))*(1*$B69))),IF('Forward Curve'!$D$7=DataValidation!$A$4,Vols!$D69*(1+(SQRT(YEARFRAC($A$2,$A69,2))*(1*$B69)))+0.03,IF('Forward Curve'!$D$7=DataValidation!$A$5,Vols!$G69*(1+(SQRT(YEARFRAC($A$2,$A69,2))*(1*$B69))),""))))</f>
        <v>2.1975994353348977E-2</v>
      </c>
      <c r="L69" s="7">
        <f>IF('Forward Curve'!$D$7=DataValidation!$A$2,Vols!$D69*(1+(SQRT(YEARFRAC($A$2,$A69,2))*(2*$B69))),IF('Forward Curve'!$D$7=DataValidation!$A$3,Vols!$E69*(1+(SQRT(YEARFRAC($A$2,$A69,2))*(2*$B69))),IF('Forward Curve'!$D$7=DataValidation!$A$4,Vols!$D69*(1+(SQRT(YEARFRAC($A$2,$A69,2))*(2*$B69)))+0.03,IF('Forward Curve'!$D$7=DataValidation!$A$5,Vols!$G69*(1+(SQRT(YEARFRAC($A$2,$A69,2))*(2*$B69))),""))))</f>
        <v>3.6786388706697953E-2</v>
      </c>
      <c r="N69" s="48">
        <v>2.5000000000000001E-2</v>
      </c>
      <c r="O69" s="7">
        <f>IF('Forward Curve'!$D$7=DataValidation!$A$2,Vols!$N69,IF('Forward Curve'!$D$7=DataValidation!$A$3,Vols!$N69+(Vols!$E69-Vols!$D69),IF('Forward Curve'!$D$7=DataValidation!$A$4,Vols!$N69+(Vols!$F69-Vols!$D69),IF('Forward Curve'!$D$7=DataValidation!$A$5,Vols!$N69+(Vols!$G69-Vols!$D69)))))</f>
        <v>2.5000000000000001E-2</v>
      </c>
      <c r="P69" s="7">
        <f>IF('Forward Curve'!$D$7=DataValidation!$A$2,$D69+0.0025,IF('Forward Curve'!$D$7=DataValidation!$A$3,$E69+0.0025,IF('Forward Curve'!$D$7=DataValidation!$A$4,Vols!$F69+0.0025,IF('Forward Curve'!$D$7=DataValidation!$A$5,Vols!$G69+0.0025,""))))</f>
        <v>9.6655999999999999E-3</v>
      </c>
      <c r="Q69" s="7">
        <f>IF('Forward Curve'!$D$7=DataValidation!$A$2,$D69+0.005,IF('Forward Curve'!$D$7=DataValidation!$A$3,$E69+0.005,IF('Forward Curve'!$D$7=DataValidation!$A$4,Vols!$F69+0.005,IF('Forward Curve'!$D$7=DataValidation!$A$5,Vols!$G69+0.005,""))))</f>
        <v>1.2165599999999999E-2</v>
      </c>
      <c r="S69" s="51">
        <f>IF('Forward Curve'!$D$8=DataValidation!$B$2,Vols!$L69,IF('Forward Curve'!$D$8=DataValidation!$B$3,Vols!$K69,IF('Forward Curve'!$D$8=DataValidation!$B$4,Vols!$J69,IF('Forward Curve'!$D$8=DataValidation!$B$5,Vols!$I69,IF('Forward Curve'!$D$8=DataValidation!$B$7,$O69,IF('Forward Curve'!$D$8=DataValidation!$B$8,Vols!$P69,IF('Forward Curve'!$D$8=DataValidation!$B$9,Vols!$Q69,"ERROR")))))))</f>
        <v>2.1975994353348977E-2</v>
      </c>
      <c r="V69" s="37"/>
      <c r="W69" s="37"/>
    </row>
    <row r="70" spans="1:23" x14ac:dyDescent="0.25">
      <c r="A70" s="5">
        <f>'Forward Curve'!$B81</f>
        <v>45989</v>
      </c>
      <c r="B70" s="6">
        <v>0.86849999999999994</v>
      </c>
      <c r="C70" s="7"/>
      <c r="D70" s="6">
        <v>7.2267E-3</v>
      </c>
      <c r="E70" s="6">
        <v>7.8510999999999997E-3</v>
      </c>
      <c r="F70" s="43">
        <v>3.5844384994311779E-2</v>
      </c>
      <c r="G70" s="43">
        <v>5.4425751865973459E-3</v>
      </c>
      <c r="H70" s="8"/>
      <c r="I70" s="7">
        <f>IF('Forward Curve'!$D$7=DataValidation!$A$2,Vols!$D70*(1-(SQRT(YEARFRAC($A$2,$A70,2))*(2*$B70))),IF('Forward Curve'!$D$7=DataValidation!$A$3,Vols!$E70*(1-(SQRT(YEARFRAC($A$2,$A70,2))*(2*$B70))),IF('Forward Curve'!$D$7=DataValidation!$A$4,Vols!$D70*(1-(SQRT(YEARFRAC($A$2,$A70,2))*(2*$B70)))+0.03,IF('Forward Curve'!$D$7=DataValidation!$A$5,Vols!$G70*(1-(SQRT(YEARFRAC($A$2,$A70,2))*(2*$B70))),""))))</f>
        <v>-2.2859259158620925E-2</v>
      </c>
      <c r="J70" s="7">
        <f>IF('Forward Curve'!$D$7=DataValidation!$A$2,Vols!$D70*(1-(SQRT(YEARFRAC($A$2,$A70,2))*(1*$B70))),IF('Forward Curve'!$D$7=DataValidation!$A$3,Vols!$E70*(1-(SQRT(YEARFRAC($A$2,$A70,2))*(1*$B70))),IF('Forward Curve'!$D$7=DataValidation!$A$4,Vols!$D70*(1-(SQRT(YEARFRAC($A$2,$A70,2))*(1*$B70)))+0.03,IF('Forward Curve'!$D$7=DataValidation!$A$5,Vols!$G70*(1-(SQRT(YEARFRAC($A$2,$A70,2))*(1*$B70))),""))))</f>
        <v>-7.8162795793104613E-3</v>
      </c>
      <c r="K70" s="7">
        <f>IF('Forward Curve'!$D$7=DataValidation!$A$2,Vols!$D70*(1+(SQRT(YEARFRAC($A$2,$A70,2))*(1*$B70))),IF('Forward Curve'!$D$7=DataValidation!$A$3,Vols!$E70*(1+(SQRT(YEARFRAC($A$2,$A70,2))*(1*$B70))),IF('Forward Curve'!$D$7=DataValidation!$A$4,Vols!$D70*(1+(SQRT(YEARFRAC($A$2,$A70,2))*(1*$B70)))+0.03,IF('Forward Curve'!$D$7=DataValidation!$A$5,Vols!$G70*(1+(SQRT(YEARFRAC($A$2,$A70,2))*(1*$B70))),""))))</f>
        <v>2.2269679579310461E-2</v>
      </c>
      <c r="L70" s="7">
        <f>IF('Forward Curve'!$D$7=DataValidation!$A$2,Vols!$D70*(1+(SQRT(YEARFRAC($A$2,$A70,2))*(2*$B70))),IF('Forward Curve'!$D$7=DataValidation!$A$3,Vols!$E70*(1+(SQRT(YEARFRAC($A$2,$A70,2))*(2*$B70))),IF('Forward Curve'!$D$7=DataValidation!$A$4,Vols!$D70*(1+(SQRT(YEARFRAC($A$2,$A70,2))*(2*$B70)))+0.03,IF('Forward Curve'!$D$7=DataValidation!$A$5,Vols!$G70*(1+(SQRT(YEARFRAC($A$2,$A70,2))*(2*$B70))),""))))</f>
        <v>3.7312659158620927E-2</v>
      </c>
      <c r="N70" s="48">
        <v>2.5000000000000001E-2</v>
      </c>
      <c r="O70" s="7">
        <f>IF('Forward Curve'!$D$7=DataValidation!$A$2,Vols!$N70,IF('Forward Curve'!$D$7=DataValidation!$A$3,Vols!$N70+(Vols!$E70-Vols!$D70),IF('Forward Curve'!$D$7=DataValidation!$A$4,Vols!$N70+(Vols!$F70-Vols!$D70),IF('Forward Curve'!$D$7=DataValidation!$A$5,Vols!$N70+(Vols!$G70-Vols!$D70)))))</f>
        <v>2.5000000000000001E-2</v>
      </c>
      <c r="P70" s="7">
        <f>IF('Forward Curve'!$D$7=DataValidation!$A$2,$D70+0.0025,IF('Forward Curve'!$D$7=DataValidation!$A$3,$E70+0.0025,IF('Forward Curve'!$D$7=DataValidation!$A$4,Vols!$F70+0.0025,IF('Forward Curve'!$D$7=DataValidation!$A$5,Vols!$G70+0.0025,""))))</f>
        <v>9.7266999999999996E-3</v>
      </c>
      <c r="Q70" s="7">
        <f>IF('Forward Curve'!$D$7=DataValidation!$A$2,$D70+0.005,IF('Forward Curve'!$D$7=DataValidation!$A$3,$E70+0.005,IF('Forward Curve'!$D$7=DataValidation!$A$4,Vols!$F70+0.005,IF('Forward Curve'!$D$7=DataValidation!$A$5,Vols!$G70+0.005,""))))</f>
        <v>1.22267E-2</v>
      </c>
      <c r="S70" s="51">
        <f>IF('Forward Curve'!$D$8=DataValidation!$B$2,Vols!$L70,IF('Forward Curve'!$D$8=DataValidation!$B$3,Vols!$K70,IF('Forward Curve'!$D$8=DataValidation!$B$4,Vols!$J70,IF('Forward Curve'!$D$8=DataValidation!$B$5,Vols!$I70,IF('Forward Curve'!$D$8=DataValidation!$B$7,$O70,IF('Forward Curve'!$D$8=DataValidation!$B$8,Vols!$P70,IF('Forward Curve'!$D$8=DataValidation!$B$9,Vols!$Q70,"ERROR")))))))</f>
        <v>2.2269679579310461E-2</v>
      </c>
      <c r="V70" s="37"/>
      <c r="W70" s="37"/>
    </row>
    <row r="71" spans="1:23" x14ac:dyDescent="0.25">
      <c r="A71" s="5">
        <f>'Forward Curve'!$B82</f>
        <v>46019</v>
      </c>
      <c r="B71" s="6">
        <v>0.86799999999999999</v>
      </c>
      <c r="C71" s="7"/>
      <c r="D71" s="6">
        <v>7.2935999999999999E-3</v>
      </c>
      <c r="E71" s="6">
        <v>7.921000000000001E-3</v>
      </c>
      <c r="F71" s="43">
        <v>3.5913746226884646E-2</v>
      </c>
      <c r="G71" s="43">
        <v>5.5196676764834862E-3</v>
      </c>
      <c r="H71" s="8"/>
      <c r="I71" s="7">
        <f>IF('Forward Curve'!$D$7=DataValidation!$A$2,Vols!$D71*(1-(SQRT(YEARFRAC($A$2,$A71,2))*(2*$B71))),IF('Forward Curve'!$D$7=DataValidation!$A$3,Vols!$E71*(1-(SQRT(YEARFRAC($A$2,$A71,2))*(2*$B71))),IF('Forward Curve'!$D$7=DataValidation!$A$4,Vols!$D71*(1-(SQRT(YEARFRAC($A$2,$A71,2))*(2*$B71)))+0.03,IF('Forward Curve'!$D$7=DataValidation!$A$5,Vols!$G71*(1-(SQRT(YEARFRAC($A$2,$A71,2))*(2*$B71))),""))))</f>
        <v>-2.3272719910752061E-2</v>
      </c>
      <c r="J71" s="7">
        <f>IF('Forward Curve'!$D$7=DataValidation!$A$2,Vols!$D71*(1-(SQRT(YEARFRAC($A$2,$A71,2))*(1*$B71))),IF('Forward Curve'!$D$7=DataValidation!$A$3,Vols!$E71*(1-(SQRT(YEARFRAC($A$2,$A71,2))*(1*$B71))),IF('Forward Curve'!$D$7=DataValidation!$A$4,Vols!$D71*(1-(SQRT(YEARFRAC($A$2,$A71,2))*(1*$B71)))+0.03,IF('Forward Curve'!$D$7=DataValidation!$A$5,Vols!$G71*(1-(SQRT(YEARFRAC($A$2,$A71,2))*(1*$B71))),""))))</f>
        <v>-7.9895599553760303E-3</v>
      </c>
      <c r="K71" s="7">
        <f>IF('Forward Curve'!$D$7=DataValidation!$A$2,Vols!$D71*(1+(SQRT(YEARFRAC($A$2,$A71,2))*(1*$B71))),IF('Forward Curve'!$D$7=DataValidation!$A$3,Vols!$E71*(1+(SQRT(YEARFRAC($A$2,$A71,2))*(1*$B71))),IF('Forward Curve'!$D$7=DataValidation!$A$4,Vols!$D71*(1+(SQRT(YEARFRAC($A$2,$A71,2))*(1*$B71)))+0.03,IF('Forward Curve'!$D$7=DataValidation!$A$5,Vols!$G71*(1+(SQRT(YEARFRAC($A$2,$A71,2))*(1*$B71))),""))))</f>
        <v>2.257675995537603E-2</v>
      </c>
      <c r="L71" s="7">
        <f>IF('Forward Curve'!$D$7=DataValidation!$A$2,Vols!$D71*(1+(SQRT(YEARFRAC($A$2,$A71,2))*(2*$B71))),IF('Forward Curve'!$D$7=DataValidation!$A$3,Vols!$E71*(1+(SQRT(YEARFRAC($A$2,$A71,2))*(2*$B71))),IF('Forward Curve'!$D$7=DataValidation!$A$4,Vols!$D71*(1+(SQRT(YEARFRAC($A$2,$A71,2))*(2*$B71)))+0.03,IF('Forward Curve'!$D$7=DataValidation!$A$5,Vols!$G71*(1+(SQRT(YEARFRAC($A$2,$A71,2))*(2*$B71))),""))))</f>
        <v>3.7859919910752063E-2</v>
      </c>
      <c r="N71" s="48">
        <v>2.5000000000000001E-2</v>
      </c>
      <c r="O71" s="7">
        <f>IF('Forward Curve'!$D$7=DataValidation!$A$2,Vols!$N71,IF('Forward Curve'!$D$7=DataValidation!$A$3,Vols!$N71+(Vols!$E71-Vols!$D71),IF('Forward Curve'!$D$7=DataValidation!$A$4,Vols!$N71+(Vols!$F71-Vols!$D71),IF('Forward Curve'!$D$7=DataValidation!$A$5,Vols!$N71+(Vols!$G71-Vols!$D71)))))</f>
        <v>2.5000000000000001E-2</v>
      </c>
      <c r="P71" s="7">
        <f>IF('Forward Curve'!$D$7=DataValidation!$A$2,$D71+0.0025,IF('Forward Curve'!$D$7=DataValidation!$A$3,$E71+0.0025,IF('Forward Curve'!$D$7=DataValidation!$A$4,Vols!$F71+0.0025,IF('Forward Curve'!$D$7=DataValidation!$A$5,Vols!$G71+0.0025,""))))</f>
        <v>9.7935999999999995E-3</v>
      </c>
      <c r="Q71" s="7">
        <f>IF('Forward Curve'!$D$7=DataValidation!$A$2,$D71+0.005,IF('Forward Curve'!$D$7=DataValidation!$A$3,$E71+0.005,IF('Forward Curve'!$D$7=DataValidation!$A$4,Vols!$F71+0.005,IF('Forward Curve'!$D$7=DataValidation!$A$5,Vols!$G71+0.005,""))))</f>
        <v>1.22936E-2</v>
      </c>
      <c r="S71" s="51">
        <f>IF('Forward Curve'!$D$8=DataValidation!$B$2,Vols!$L71,IF('Forward Curve'!$D$8=DataValidation!$B$3,Vols!$K71,IF('Forward Curve'!$D$8=DataValidation!$B$4,Vols!$J71,IF('Forward Curve'!$D$8=DataValidation!$B$5,Vols!$I71,IF('Forward Curve'!$D$8=DataValidation!$B$7,$O71,IF('Forward Curve'!$D$8=DataValidation!$B$8,Vols!$P71,IF('Forward Curve'!$D$8=DataValidation!$B$9,Vols!$Q71,"ERROR")))))))</f>
        <v>2.257675995537603E-2</v>
      </c>
      <c r="V71" s="37"/>
      <c r="W71" s="37"/>
    </row>
    <row r="72" spans="1:23" x14ac:dyDescent="0.25">
      <c r="A72" s="5">
        <f>'Forward Curve'!$B83</f>
        <v>46050</v>
      </c>
      <c r="B72" s="6">
        <v>0.90549999999999997</v>
      </c>
      <c r="C72" s="7"/>
      <c r="D72" s="6">
        <v>7.3529999999999993E-3</v>
      </c>
      <c r="E72" s="6">
        <v>8.0116000000000007E-3</v>
      </c>
      <c r="F72" s="43">
        <v>3.5980390443568343E-2</v>
      </c>
      <c r="G72" s="43">
        <v>5.6018100973603295E-3</v>
      </c>
      <c r="H72" s="8"/>
      <c r="I72" s="7">
        <f>IF('Forward Curve'!$D$7=DataValidation!$A$2,Vols!$D72*(1-(SQRT(YEARFRAC($A$2,$A72,2))*(2*$B72))),IF('Forward Curve'!$D$7=DataValidation!$A$3,Vols!$E72*(1-(SQRT(YEARFRAC($A$2,$A72,2))*(2*$B72))),IF('Forward Curve'!$D$7=DataValidation!$A$4,Vols!$D72*(1-(SQRT(YEARFRAC($A$2,$A72,2))*(2*$B72)))+0.03,IF('Forward Curve'!$D$7=DataValidation!$A$5,Vols!$G72*(1-(SQRT(YEARFRAC($A$2,$A72,2))*(2*$B72))),""))))</f>
        <v>-2.5030187663119503E-2</v>
      </c>
      <c r="J72" s="7">
        <f>IF('Forward Curve'!$D$7=DataValidation!$A$2,Vols!$D72*(1-(SQRT(YEARFRAC($A$2,$A72,2))*(1*$B72))),IF('Forward Curve'!$D$7=DataValidation!$A$3,Vols!$E72*(1-(SQRT(YEARFRAC($A$2,$A72,2))*(1*$B72))),IF('Forward Curve'!$D$7=DataValidation!$A$4,Vols!$D72*(1-(SQRT(YEARFRAC($A$2,$A72,2))*(1*$B72)))+0.03,IF('Forward Curve'!$D$7=DataValidation!$A$5,Vols!$G72*(1-(SQRT(YEARFRAC($A$2,$A72,2))*(1*$B72))),""))))</f>
        <v>-8.8385938315597504E-3</v>
      </c>
      <c r="K72" s="7">
        <f>IF('Forward Curve'!$D$7=DataValidation!$A$2,Vols!$D72*(1+(SQRT(YEARFRAC($A$2,$A72,2))*(1*$B72))),IF('Forward Curve'!$D$7=DataValidation!$A$3,Vols!$E72*(1+(SQRT(YEARFRAC($A$2,$A72,2))*(1*$B72))),IF('Forward Curve'!$D$7=DataValidation!$A$4,Vols!$D72*(1+(SQRT(YEARFRAC($A$2,$A72,2))*(1*$B72)))+0.03,IF('Forward Curve'!$D$7=DataValidation!$A$5,Vols!$G72*(1+(SQRT(YEARFRAC($A$2,$A72,2))*(1*$B72))),""))))</f>
        <v>2.3544593831559751E-2</v>
      </c>
      <c r="L72" s="7">
        <f>IF('Forward Curve'!$D$7=DataValidation!$A$2,Vols!$D72*(1+(SQRT(YEARFRAC($A$2,$A72,2))*(2*$B72))),IF('Forward Curve'!$D$7=DataValidation!$A$3,Vols!$E72*(1+(SQRT(YEARFRAC($A$2,$A72,2))*(2*$B72))),IF('Forward Curve'!$D$7=DataValidation!$A$4,Vols!$D72*(1+(SQRT(YEARFRAC($A$2,$A72,2))*(2*$B72)))+0.03,IF('Forward Curve'!$D$7=DataValidation!$A$5,Vols!$G72*(1+(SQRT(YEARFRAC($A$2,$A72,2))*(2*$B72))),""))))</f>
        <v>3.9736187663119503E-2</v>
      </c>
      <c r="N72" s="48">
        <v>2.5000000000000001E-2</v>
      </c>
      <c r="O72" s="7">
        <f>IF('Forward Curve'!$D$7=DataValidation!$A$2,Vols!$N72,IF('Forward Curve'!$D$7=DataValidation!$A$3,Vols!$N72+(Vols!$E72-Vols!$D72),IF('Forward Curve'!$D$7=DataValidation!$A$4,Vols!$N72+(Vols!$F72-Vols!$D72),IF('Forward Curve'!$D$7=DataValidation!$A$5,Vols!$N72+(Vols!$G72-Vols!$D72)))))</f>
        <v>2.5000000000000001E-2</v>
      </c>
      <c r="P72" s="7">
        <f>IF('Forward Curve'!$D$7=DataValidation!$A$2,$D72+0.0025,IF('Forward Curve'!$D$7=DataValidation!$A$3,$E72+0.0025,IF('Forward Curve'!$D$7=DataValidation!$A$4,Vols!$F72+0.0025,IF('Forward Curve'!$D$7=DataValidation!$A$5,Vols!$G72+0.0025,""))))</f>
        <v>9.8529999999999989E-3</v>
      </c>
      <c r="Q72" s="7">
        <f>IF('Forward Curve'!$D$7=DataValidation!$A$2,$D72+0.005,IF('Forward Curve'!$D$7=DataValidation!$A$3,$E72+0.005,IF('Forward Curve'!$D$7=DataValidation!$A$4,Vols!$F72+0.005,IF('Forward Curve'!$D$7=DataValidation!$A$5,Vols!$G72+0.005,""))))</f>
        <v>1.2352999999999999E-2</v>
      </c>
      <c r="S72" s="51">
        <f>IF('Forward Curve'!$D$8=DataValidation!$B$2,Vols!$L72,IF('Forward Curve'!$D$8=DataValidation!$B$3,Vols!$K72,IF('Forward Curve'!$D$8=DataValidation!$B$4,Vols!$J72,IF('Forward Curve'!$D$8=DataValidation!$B$5,Vols!$I72,IF('Forward Curve'!$D$8=DataValidation!$B$7,$O72,IF('Forward Curve'!$D$8=DataValidation!$B$8,Vols!$P72,IF('Forward Curve'!$D$8=DataValidation!$B$9,Vols!$Q72,"ERROR")))))))</f>
        <v>2.3544593831559751E-2</v>
      </c>
      <c r="V72" s="37"/>
      <c r="W72" s="37"/>
    </row>
    <row r="73" spans="1:23" x14ac:dyDescent="0.25">
      <c r="A73" s="5">
        <f>'Forward Curve'!$B84</f>
        <v>46081</v>
      </c>
      <c r="B73" s="6">
        <v>0.9426000000000001</v>
      </c>
      <c r="C73" s="7"/>
      <c r="D73" s="6">
        <v>7.4104999999999996E-3</v>
      </c>
      <c r="E73" s="6">
        <v>8.0914999999999997E-3</v>
      </c>
      <c r="F73" s="43">
        <v>3.6037469677393991E-2</v>
      </c>
      <c r="G73" s="43">
        <v>5.6778558555135661E-3</v>
      </c>
      <c r="H73" s="8"/>
      <c r="I73" s="7">
        <f>IF('Forward Curve'!$D$7=DataValidation!$A$2,Vols!$D73*(1-(SQRT(YEARFRAC($A$2,$A73,2))*(2*$B73))),IF('Forward Curve'!$D$7=DataValidation!$A$3,Vols!$E73*(1-(SQRT(YEARFRAC($A$2,$A73,2))*(2*$B73))),IF('Forward Curve'!$D$7=DataValidation!$A$4,Vols!$D73*(1-(SQRT(YEARFRAC($A$2,$A73,2))*(2*$B73)))+0.03,IF('Forward Curve'!$D$7=DataValidation!$A$5,Vols!$G73*(1-(SQRT(YEARFRAC($A$2,$A73,2))*(2*$B73))),""))))</f>
        <v>-2.6809544336564361E-2</v>
      </c>
      <c r="J73" s="7">
        <f>IF('Forward Curve'!$D$7=DataValidation!$A$2,Vols!$D73*(1-(SQRT(YEARFRAC($A$2,$A73,2))*(1*$B73))),IF('Forward Curve'!$D$7=DataValidation!$A$3,Vols!$E73*(1-(SQRT(YEARFRAC($A$2,$A73,2))*(1*$B73))),IF('Forward Curve'!$D$7=DataValidation!$A$4,Vols!$D73*(1-(SQRT(YEARFRAC($A$2,$A73,2))*(1*$B73)))+0.03,IF('Forward Curve'!$D$7=DataValidation!$A$5,Vols!$G73*(1-(SQRT(YEARFRAC($A$2,$A73,2))*(1*$B73))),""))))</f>
        <v>-9.6995221682821819E-3</v>
      </c>
      <c r="K73" s="7">
        <f>IF('Forward Curve'!$D$7=DataValidation!$A$2,Vols!$D73*(1+(SQRT(YEARFRAC($A$2,$A73,2))*(1*$B73))),IF('Forward Curve'!$D$7=DataValidation!$A$3,Vols!$E73*(1+(SQRT(YEARFRAC($A$2,$A73,2))*(1*$B73))),IF('Forward Curve'!$D$7=DataValidation!$A$4,Vols!$D73*(1+(SQRT(YEARFRAC($A$2,$A73,2))*(1*$B73)))+0.03,IF('Forward Curve'!$D$7=DataValidation!$A$5,Vols!$G73*(1+(SQRT(YEARFRAC($A$2,$A73,2))*(1*$B73))),""))))</f>
        <v>2.4520522168282179E-2</v>
      </c>
      <c r="L73" s="7">
        <f>IF('Forward Curve'!$D$7=DataValidation!$A$2,Vols!$D73*(1+(SQRT(YEARFRAC($A$2,$A73,2))*(2*$B73))),IF('Forward Curve'!$D$7=DataValidation!$A$3,Vols!$E73*(1+(SQRT(YEARFRAC($A$2,$A73,2))*(2*$B73))),IF('Forward Curve'!$D$7=DataValidation!$A$4,Vols!$D73*(1+(SQRT(YEARFRAC($A$2,$A73,2))*(2*$B73)))+0.03,IF('Forward Curve'!$D$7=DataValidation!$A$5,Vols!$G73*(1+(SQRT(YEARFRAC($A$2,$A73,2))*(2*$B73))),""))))</f>
        <v>4.1630544336564358E-2</v>
      </c>
      <c r="N73" s="48">
        <v>2.5000000000000001E-2</v>
      </c>
      <c r="O73" s="7">
        <f>IF('Forward Curve'!$D$7=DataValidation!$A$2,Vols!$N73,IF('Forward Curve'!$D$7=DataValidation!$A$3,Vols!$N73+(Vols!$E73-Vols!$D73),IF('Forward Curve'!$D$7=DataValidation!$A$4,Vols!$N73+(Vols!$F73-Vols!$D73),IF('Forward Curve'!$D$7=DataValidation!$A$5,Vols!$N73+(Vols!$G73-Vols!$D73)))))</f>
        <v>2.5000000000000001E-2</v>
      </c>
      <c r="P73" s="7">
        <f>IF('Forward Curve'!$D$7=DataValidation!$A$2,$D73+0.0025,IF('Forward Curve'!$D$7=DataValidation!$A$3,$E73+0.0025,IF('Forward Curve'!$D$7=DataValidation!$A$4,Vols!$F73+0.0025,IF('Forward Curve'!$D$7=DataValidation!$A$5,Vols!$G73+0.0025,""))))</f>
        <v>9.9104999999999992E-3</v>
      </c>
      <c r="Q73" s="7">
        <f>IF('Forward Curve'!$D$7=DataValidation!$A$2,$D73+0.005,IF('Forward Curve'!$D$7=DataValidation!$A$3,$E73+0.005,IF('Forward Curve'!$D$7=DataValidation!$A$4,Vols!$F73+0.005,IF('Forward Curve'!$D$7=DataValidation!$A$5,Vols!$G73+0.005,""))))</f>
        <v>1.24105E-2</v>
      </c>
      <c r="S73" s="51">
        <f>IF('Forward Curve'!$D$8=DataValidation!$B$2,Vols!$L73,IF('Forward Curve'!$D$8=DataValidation!$B$3,Vols!$K73,IF('Forward Curve'!$D$8=DataValidation!$B$4,Vols!$J73,IF('Forward Curve'!$D$8=DataValidation!$B$5,Vols!$I73,IF('Forward Curve'!$D$8=DataValidation!$B$7,$O73,IF('Forward Curve'!$D$8=DataValidation!$B$8,Vols!$P73,IF('Forward Curve'!$D$8=DataValidation!$B$9,Vols!$Q73,"ERROR")))))))</f>
        <v>2.4520522168282179E-2</v>
      </c>
      <c r="V73" s="37"/>
      <c r="W73" s="37"/>
    </row>
    <row r="74" spans="1:23" x14ac:dyDescent="0.25">
      <c r="A74" s="5">
        <f>'Forward Curve'!$B85</f>
        <v>46109</v>
      </c>
      <c r="B74" s="6">
        <v>0.96709999999999996</v>
      </c>
      <c r="C74" s="7"/>
      <c r="D74" s="6">
        <v>7.6097000000000005E-3</v>
      </c>
      <c r="E74" s="6">
        <v>8.1957999999999996E-3</v>
      </c>
      <c r="F74" s="43">
        <v>3.6102025463836007E-2</v>
      </c>
      <c r="G74" s="43">
        <v>5.7525356542722506E-3</v>
      </c>
      <c r="H74" s="8"/>
      <c r="I74" s="7">
        <f>IF('Forward Curve'!$D$7=DataValidation!$A$2,Vols!$D74*(1-(SQRT(YEARFRAC($A$2,$A74,2))*(2*$B74))),IF('Forward Curve'!$D$7=DataValidation!$A$3,Vols!$E74*(1-(SQRT(YEARFRAC($A$2,$A74,2))*(2*$B74))),IF('Forward Curve'!$D$7=DataValidation!$A$4,Vols!$D74*(1-(SQRT(YEARFRAC($A$2,$A74,2))*(2*$B74)))+0.03,IF('Forward Curve'!$D$7=DataValidation!$A$5,Vols!$G74*(1-(SQRT(YEARFRAC($A$2,$A74,2))*(2*$B74))),""))))</f>
        <v>-2.8676486063536778E-2</v>
      </c>
      <c r="J74" s="7">
        <f>IF('Forward Curve'!$D$7=DataValidation!$A$2,Vols!$D74*(1-(SQRT(YEARFRAC($A$2,$A74,2))*(1*$B74))),IF('Forward Curve'!$D$7=DataValidation!$A$3,Vols!$E74*(1-(SQRT(YEARFRAC($A$2,$A74,2))*(1*$B74))),IF('Forward Curve'!$D$7=DataValidation!$A$4,Vols!$D74*(1-(SQRT(YEARFRAC($A$2,$A74,2))*(1*$B74)))+0.03,IF('Forward Curve'!$D$7=DataValidation!$A$5,Vols!$G74*(1-(SQRT(YEARFRAC($A$2,$A74,2))*(1*$B74))),""))))</f>
        <v>-1.0533393031768389E-2</v>
      </c>
      <c r="K74" s="7">
        <f>IF('Forward Curve'!$D$7=DataValidation!$A$2,Vols!$D74*(1+(SQRT(YEARFRAC($A$2,$A74,2))*(1*$B74))),IF('Forward Curve'!$D$7=DataValidation!$A$3,Vols!$E74*(1+(SQRT(YEARFRAC($A$2,$A74,2))*(1*$B74))),IF('Forward Curve'!$D$7=DataValidation!$A$4,Vols!$D74*(1+(SQRT(YEARFRAC($A$2,$A74,2))*(1*$B74)))+0.03,IF('Forward Curve'!$D$7=DataValidation!$A$5,Vols!$G74*(1+(SQRT(YEARFRAC($A$2,$A74,2))*(1*$B74))),""))))</f>
        <v>2.575279303176839E-2</v>
      </c>
      <c r="L74" s="7">
        <f>IF('Forward Curve'!$D$7=DataValidation!$A$2,Vols!$D74*(1+(SQRT(YEARFRAC($A$2,$A74,2))*(2*$B74))),IF('Forward Curve'!$D$7=DataValidation!$A$3,Vols!$E74*(1+(SQRT(YEARFRAC($A$2,$A74,2))*(2*$B74))),IF('Forward Curve'!$D$7=DataValidation!$A$4,Vols!$D74*(1+(SQRT(YEARFRAC($A$2,$A74,2))*(2*$B74)))+0.03,IF('Forward Curve'!$D$7=DataValidation!$A$5,Vols!$G74*(1+(SQRT(YEARFRAC($A$2,$A74,2))*(2*$B74))),""))))</f>
        <v>4.3895886063536782E-2</v>
      </c>
      <c r="N74" s="48">
        <v>2.5000000000000001E-2</v>
      </c>
      <c r="O74" s="7">
        <f>IF('Forward Curve'!$D$7=DataValidation!$A$2,Vols!$N74,IF('Forward Curve'!$D$7=DataValidation!$A$3,Vols!$N74+(Vols!$E74-Vols!$D74),IF('Forward Curve'!$D$7=DataValidation!$A$4,Vols!$N74+(Vols!$F74-Vols!$D74),IF('Forward Curve'!$D$7=DataValidation!$A$5,Vols!$N74+(Vols!$G74-Vols!$D74)))))</f>
        <v>2.5000000000000001E-2</v>
      </c>
      <c r="P74" s="7">
        <f>IF('Forward Curve'!$D$7=DataValidation!$A$2,$D74+0.0025,IF('Forward Curve'!$D$7=DataValidation!$A$3,$E74+0.0025,IF('Forward Curve'!$D$7=DataValidation!$A$4,Vols!$F74+0.0025,IF('Forward Curve'!$D$7=DataValidation!$A$5,Vols!$G74+0.0025,""))))</f>
        <v>1.0109700000000001E-2</v>
      </c>
      <c r="Q74" s="7">
        <f>IF('Forward Curve'!$D$7=DataValidation!$A$2,$D74+0.005,IF('Forward Curve'!$D$7=DataValidation!$A$3,$E74+0.005,IF('Forward Curve'!$D$7=DataValidation!$A$4,Vols!$F74+0.005,IF('Forward Curve'!$D$7=DataValidation!$A$5,Vols!$G74+0.005,""))))</f>
        <v>1.2609700000000001E-2</v>
      </c>
      <c r="S74" s="51">
        <f>IF('Forward Curve'!$D$8=DataValidation!$B$2,Vols!$L74,IF('Forward Curve'!$D$8=DataValidation!$B$3,Vols!$K74,IF('Forward Curve'!$D$8=DataValidation!$B$4,Vols!$J74,IF('Forward Curve'!$D$8=DataValidation!$B$5,Vols!$I74,IF('Forward Curve'!$D$8=DataValidation!$B$7,$O74,IF('Forward Curve'!$D$8=DataValidation!$B$8,Vols!$P74,IF('Forward Curve'!$D$8=DataValidation!$B$9,Vols!$Q74,"ERROR")))))))</f>
        <v>2.575279303176839E-2</v>
      </c>
      <c r="V74" s="37"/>
      <c r="W74" s="37"/>
    </row>
    <row r="75" spans="1:23" x14ac:dyDescent="0.25">
      <c r="A75" s="5">
        <f>'Forward Curve'!$B86</f>
        <v>46140</v>
      </c>
      <c r="B75" s="6">
        <v>0.97</v>
      </c>
      <c r="C75" s="7"/>
      <c r="D75" s="6">
        <v>7.6810000000000003E-3</v>
      </c>
      <c r="E75" s="6">
        <v>8.2652000000000003E-3</v>
      </c>
      <c r="F75" s="43">
        <v>3.616754687789836E-2</v>
      </c>
      <c r="G75" s="43">
        <v>5.829535516369333E-3</v>
      </c>
      <c r="H75" s="8"/>
      <c r="I75" s="7">
        <f>IF('Forward Curve'!$D$7=DataValidation!$A$2,Vols!$D75*(1-(SQRT(YEARFRAC($A$2,$A75,2))*(2*$B75))),IF('Forward Curve'!$D$7=DataValidation!$A$3,Vols!$E75*(1-(SQRT(YEARFRAC($A$2,$A75,2))*(2*$B75))),IF('Forward Curve'!$D$7=DataValidation!$A$4,Vols!$D75*(1-(SQRT(YEARFRAC($A$2,$A75,2))*(2*$B75)))+0.03,IF('Forward Curve'!$D$7=DataValidation!$A$5,Vols!$G75*(1-(SQRT(YEARFRAC($A$2,$A75,2))*(2*$B75))),""))))</f>
        <v>-2.9314329162830076E-2</v>
      </c>
      <c r="J75" s="7">
        <f>IF('Forward Curve'!$D$7=DataValidation!$A$2,Vols!$D75*(1-(SQRT(YEARFRAC($A$2,$A75,2))*(1*$B75))),IF('Forward Curve'!$D$7=DataValidation!$A$3,Vols!$E75*(1-(SQRT(YEARFRAC($A$2,$A75,2))*(1*$B75))),IF('Forward Curve'!$D$7=DataValidation!$A$4,Vols!$D75*(1-(SQRT(YEARFRAC($A$2,$A75,2))*(1*$B75)))+0.03,IF('Forward Curve'!$D$7=DataValidation!$A$5,Vols!$G75*(1-(SQRT(YEARFRAC($A$2,$A75,2))*(1*$B75))),""))))</f>
        <v>-1.0816664581415038E-2</v>
      </c>
      <c r="K75" s="7">
        <f>IF('Forward Curve'!$D$7=DataValidation!$A$2,Vols!$D75*(1+(SQRT(YEARFRAC($A$2,$A75,2))*(1*$B75))),IF('Forward Curve'!$D$7=DataValidation!$A$3,Vols!$E75*(1+(SQRT(YEARFRAC($A$2,$A75,2))*(1*$B75))),IF('Forward Curve'!$D$7=DataValidation!$A$4,Vols!$D75*(1+(SQRT(YEARFRAC($A$2,$A75,2))*(1*$B75)))+0.03,IF('Forward Curve'!$D$7=DataValidation!$A$5,Vols!$G75*(1+(SQRT(YEARFRAC($A$2,$A75,2))*(1*$B75))),""))))</f>
        <v>2.6178664581415038E-2</v>
      </c>
      <c r="L75" s="7">
        <f>IF('Forward Curve'!$D$7=DataValidation!$A$2,Vols!$D75*(1+(SQRT(YEARFRAC($A$2,$A75,2))*(2*$B75))),IF('Forward Curve'!$D$7=DataValidation!$A$3,Vols!$E75*(1+(SQRT(YEARFRAC($A$2,$A75,2))*(2*$B75))),IF('Forward Curve'!$D$7=DataValidation!$A$4,Vols!$D75*(1+(SQRT(YEARFRAC($A$2,$A75,2))*(2*$B75)))+0.03,IF('Forward Curve'!$D$7=DataValidation!$A$5,Vols!$G75*(1+(SQRT(YEARFRAC($A$2,$A75,2))*(2*$B75))),""))))</f>
        <v>4.4676329162830077E-2</v>
      </c>
      <c r="N75" s="48">
        <v>2.5000000000000001E-2</v>
      </c>
      <c r="O75" s="7">
        <f>IF('Forward Curve'!$D$7=DataValidation!$A$2,Vols!$N75,IF('Forward Curve'!$D$7=DataValidation!$A$3,Vols!$N75+(Vols!$E75-Vols!$D75),IF('Forward Curve'!$D$7=DataValidation!$A$4,Vols!$N75+(Vols!$F75-Vols!$D75),IF('Forward Curve'!$D$7=DataValidation!$A$5,Vols!$N75+(Vols!$G75-Vols!$D75)))))</f>
        <v>2.5000000000000001E-2</v>
      </c>
      <c r="P75" s="7">
        <f>IF('Forward Curve'!$D$7=DataValidation!$A$2,$D75+0.0025,IF('Forward Curve'!$D$7=DataValidation!$A$3,$E75+0.0025,IF('Forward Curve'!$D$7=DataValidation!$A$4,Vols!$F75+0.0025,IF('Forward Curve'!$D$7=DataValidation!$A$5,Vols!$G75+0.0025,""))))</f>
        <v>1.0181000000000001E-2</v>
      </c>
      <c r="Q75" s="7">
        <f>IF('Forward Curve'!$D$7=DataValidation!$A$2,$D75+0.005,IF('Forward Curve'!$D$7=DataValidation!$A$3,$E75+0.005,IF('Forward Curve'!$D$7=DataValidation!$A$4,Vols!$F75+0.005,IF('Forward Curve'!$D$7=DataValidation!$A$5,Vols!$G75+0.005,""))))</f>
        <v>1.2681000000000001E-2</v>
      </c>
      <c r="S75" s="51">
        <f>IF('Forward Curve'!$D$8=DataValidation!$B$2,Vols!$L75,IF('Forward Curve'!$D$8=DataValidation!$B$3,Vols!$K75,IF('Forward Curve'!$D$8=DataValidation!$B$4,Vols!$J75,IF('Forward Curve'!$D$8=DataValidation!$B$5,Vols!$I75,IF('Forward Curve'!$D$8=DataValidation!$B$7,$O75,IF('Forward Curve'!$D$8=DataValidation!$B$8,Vols!$P75,IF('Forward Curve'!$D$8=DataValidation!$B$9,Vols!$Q75,"ERROR")))))))</f>
        <v>2.6178664581415038E-2</v>
      </c>
      <c r="V75" s="37"/>
      <c r="W75" s="37"/>
    </row>
    <row r="76" spans="1:23" x14ac:dyDescent="0.25">
      <c r="A76" s="5">
        <f>'Forward Curve'!$B87</f>
        <v>46170</v>
      </c>
      <c r="B76" s="6">
        <v>0.96989999999999998</v>
      </c>
      <c r="C76" s="7"/>
      <c r="D76" s="6">
        <v>7.7441999999999997E-3</v>
      </c>
      <c r="E76" s="6">
        <v>8.3254000000000002E-3</v>
      </c>
      <c r="F76" s="43">
        <v>3.623533024055757E-2</v>
      </c>
      <c r="G76" s="43">
        <v>5.9080173026320763E-3</v>
      </c>
      <c r="H76" s="8"/>
      <c r="I76" s="7">
        <f>IF('Forward Curve'!$D$7=DataValidation!$A$2,Vols!$D76*(1-(SQRT(YEARFRAC($A$2,$A76,2))*(2*$B76))),IF('Forward Curve'!$D$7=DataValidation!$A$3,Vols!$E76*(1-(SQRT(YEARFRAC($A$2,$A76,2))*(2*$B76))),IF('Forward Curve'!$D$7=DataValidation!$A$4,Vols!$D76*(1-(SQRT(YEARFRAC($A$2,$A76,2))*(2*$B76)))+0.03,IF('Forward Curve'!$D$7=DataValidation!$A$5,Vols!$G76*(1-(SQRT(YEARFRAC($A$2,$A76,2))*(2*$B76))),""))))</f>
        <v>-2.9802951306297627E-2</v>
      </c>
      <c r="J76" s="7">
        <f>IF('Forward Curve'!$D$7=DataValidation!$A$2,Vols!$D76*(1-(SQRT(YEARFRAC($A$2,$A76,2))*(1*$B76))),IF('Forward Curve'!$D$7=DataValidation!$A$3,Vols!$E76*(1-(SQRT(YEARFRAC($A$2,$A76,2))*(1*$B76))),IF('Forward Curve'!$D$7=DataValidation!$A$4,Vols!$D76*(1-(SQRT(YEARFRAC($A$2,$A76,2))*(1*$B76)))+0.03,IF('Forward Curve'!$D$7=DataValidation!$A$5,Vols!$G76*(1-(SQRT(YEARFRAC($A$2,$A76,2))*(1*$B76))),""))))</f>
        <v>-1.1029375653148814E-2</v>
      </c>
      <c r="K76" s="7">
        <f>IF('Forward Curve'!$D$7=DataValidation!$A$2,Vols!$D76*(1+(SQRT(YEARFRAC($A$2,$A76,2))*(1*$B76))),IF('Forward Curve'!$D$7=DataValidation!$A$3,Vols!$E76*(1+(SQRT(YEARFRAC($A$2,$A76,2))*(1*$B76))),IF('Forward Curve'!$D$7=DataValidation!$A$4,Vols!$D76*(1+(SQRT(YEARFRAC($A$2,$A76,2))*(1*$B76)))+0.03,IF('Forward Curve'!$D$7=DataValidation!$A$5,Vols!$G76*(1+(SQRT(YEARFRAC($A$2,$A76,2))*(1*$B76))),""))))</f>
        <v>2.6517775653148813E-2</v>
      </c>
      <c r="L76" s="7">
        <f>IF('Forward Curve'!$D$7=DataValidation!$A$2,Vols!$D76*(1+(SQRT(YEARFRAC($A$2,$A76,2))*(2*$B76))),IF('Forward Curve'!$D$7=DataValidation!$A$3,Vols!$E76*(1+(SQRT(YEARFRAC($A$2,$A76,2))*(2*$B76))),IF('Forward Curve'!$D$7=DataValidation!$A$4,Vols!$D76*(1+(SQRT(YEARFRAC($A$2,$A76,2))*(2*$B76)))+0.03,IF('Forward Curve'!$D$7=DataValidation!$A$5,Vols!$G76*(1+(SQRT(YEARFRAC($A$2,$A76,2))*(2*$B76))),""))))</f>
        <v>4.5291351306297627E-2</v>
      </c>
      <c r="N76" s="48">
        <v>2.5000000000000001E-2</v>
      </c>
      <c r="O76" s="7">
        <f>IF('Forward Curve'!$D$7=DataValidation!$A$2,Vols!$N76,IF('Forward Curve'!$D$7=DataValidation!$A$3,Vols!$N76+(Vols!$E76-Vols!$D76),IF('Forward Curve'!$D$7=DataValidation!$A$4,Vols!$N76+(Vols!$F76-Vols!$D76),IF('Forward Curve'!$D$7=DataValidation!$A$5,Vols!$N76+(Vols!$G76-Vols!$D76)))))</f>
        <v>2.5000000000000001E-2</v>
      </c>
      <c r="P76" s="7">
        <f>IF('Forward Curve'!$D$7=DataValidation!$A$2,$D76+0.0025,IF('Forward Curve'!$D$7=DataValidation!$A$3,$E76+0.0025,IF('Forward Curve'!$D$7=DataValidation!$A$4,Vols!$F76+0.0025,IF('Forward Curve'!$D$7=DataValidation!$A$5,Vols!$G76+0.0025,""))))</f>
        <v>1.02442E-2</v>
      </c>
      <c r="Q76" s="7">
        <f>IF('Forward Curve'!$D$7=DataValidation!$A$2,$D76+0.005,IF('Forward Curve'!$D$7=DataValidation!$A$3,$E76+0.005,IF('Forward Curve'!$D$7=DataValidation!$A$4,Vols!$F76+0.005,IF('Forward Curve'!$D$7=DataValidation!$A$5,Vols!$G76+0.005,""))))</f>
        <v>1.2744200000000001E-2</v>
      </c>
      <c r="S76" s="51">
        <f>IF('Forward Curve'!$D$8=DataValidation!$B$2,Vols!$L76,IF('Forward Curve'!$D$8=DataValidation!$B$3,Vols!$K76,IF('Forward Curve'!$D$8=DataValidation!$B$4,Vols!$J76,IF('Forward Curve'!$D$8=DataValidation!$B$5,Vols!$I76,IF('Forward Curve'!$D$8=DataValidation!$B$7,$O76,IF('Forward Curve'!$D$8=DataValidation!$B$8,Vols!$P76,IF('Forward Curve'!$D$8=DataValidation!$B$9,Vols!$Q76,"ERROR")))))))</f>
        <v>2.6517775653148813E-2</v>
      </c>
      <c r="V76" s="37"/>
      <c r="W76" s="37"/>
    </row>
    <row r="77" spans="1:23" x14ac:dyDescent="0.25">
      <c r="A77" s="5">
        <f>'Forward Curve'!$B88</f>
        <v>46201</v>
      </c>
      <c r="B77" s="6">
        <v>0.96950000000000003</v>
      </c>
      <c r="C77" s="7"/>
      <c r="D77" s="6">
        <v>7.8112000000000008E-3</v>
      </c>
      <c r="E77" s="6">
        <v>8.3952000000000002E-3</v>
      </c>
      <c r="F77" s="43">
        <v>3.6298039672452376E-2</v>
      </c>
      <c r="G77" s="43">
        <v>5.9864097984352327E-3</v>
      </c>
      <c r="H77" s="8"/>
      <c r="I77" s="7">
        <f>IF('Forward Curve'!$D$7=DataValidation!$A$2,Vols!$D77*(1-(SQRT(YEARFRAC($A$2,$A77,2))*(2*$B77))),IF('Forward Curve'!$D$7=DataValidation!$A$3,Vols!$E77*(1-(SQRT(YEARFRAC($A$2,$A77,2))*(2*$B77))),IF('Forward Curve'!$D$7=DataValidation!$A$4,Vols!$D77*(1-(SQRT(YEARFRAC($A$2,$A77,2))*(2*$B77)))+0.03,IF('Forward Curve'!$D$7=DataValidation!$A$5,Vols!$G77*(1-(SQRT(YEARFRAC($A$2,$A77,2))*(2*$B77))),""))))</f>
        <v>-3.0305188070128594E-2</v>
      </c>
      <c r="J77" s="7">
        <f>IF('Forward Curve'!$D$7=DataValidation!$A$2,Vols!$D77*(1-(SQRT(YEARFRAC($A$2,$A77,2))*(1*$B77))),IF('Forward Curve'!$D$7=DataValidation!$A$3,Vols!$E77*(1-(SQRT(YEARFRAC($A$2,$A77,2))*(1*$B77))),IF('Forward Curve'!$D$7=DataValidation!$A$4,Vols!$D77*(1-(SQRT(YEARFRAC($A$2,$A77,2))*(1*$B77)))+0.03,IF('Forward Curve'!$D$7=DataValidation!$A$5,Vols!$G77*(1-(SQRT(YEARFRAC($A$2,$A77,2))*(1*$B77))),""))))</f>
        <v>-1.1246994035064297E-2</v>
      </c>
      <c r="K77" s="7">
        <f>IF('Forward Curve'!$D$7=DataValidation!$A$2,Vols!$D77*(1+(SQRT(YEARFRAC($A$2,$A77,2))*(1*$B77))),IF('Forward Curve'!$D$7=DataValidation!$A$3,Vols!$E77*(1+(SQRT(YEARFRAC($A$2,$A77,2))*(1*$B77))),IF('Forward Curve'!$D$7=DataValidation!$A$4,Vols!$D77*(1+(SQRT(YEARFRAC($A$2,$A77,2))*(1*$B77)))+0.03,IF('Forward Curve'!$D$7=DataValidation!$A$5,Vols!$G77*(1+(SQRT(YEARFRAC($A$2,$A77,2))*(1*$B77))),""))))</f>
        <v>2.6869394035064297E-2</v>
      </c>
      <c r="L77" s="7">
        <f>IF('Forward Curve'!$D$7=DataValidation!$A$2,Vols!$D77*(1+(SQRT(YEARFRAC($A$2,$A77,2))*(2*$B77))),IF('Forward Curve'!$D$7=DataValidation!$A$3,Vols!$E77*(1+(SQRT(YEARFRAC($A$2,$A77,2))*(2*$B77))),IF('Forward Curve'!$D$7=DataValidation!$A$4,Vols!$D77*(1+(SQRT(YEARFRAC($A$2,$A77,2))*(2*$B77)))+0.03,IF('Forward Curve'!$D$7=DataValidation!$A$5,Vols!$G77*(1+(SQRT(YEARFRAC($A$2,$A77,2))*(2*$B77))),""))))</f>
        <v>4.5927588070128596E-2</v>
      </c>
      <c r="N77" s="48">
        <v>2.5000000000000001E-2</v>
      </c>
      <c r="O77" s="7">
        <f>IF('Forward Curve'!$D$7=DataValidation!$A$2,Vols!$N77,IF('Forward Curve'!$D$7=DataValidation!$A$3,Vols!$N77+(Vols!$E77-Vols!$D77),IF('Forward Curve'!$D$7=DataValidation!$A$4,Vols!$N77+(Vols!$F77-Vols!$D77),IF('Forward Curve'!$D$7=DataValidation!$A$5,Vols!$N77+(Vols!$G77-Vols!$D77)))))</f>
        <v>2.5000000000000001E-2</v>
      </c>
      <c r="P77" s="7">
        <f>IF('Forward Curve'!$D$7=DataValidation!$A$2,$D77+0.0025,IF('Forward Curve'!$D$7=DataValidation!$A$3,$E77+0.0025,IF('Forward Curve'!$D$7=DataValidation!$A$4,Vols!$F77+0.0025,IF('Forward Curve'!$D$7=DataValidation!$A$5,Vols!$G77+0.0025,""))))</f>
        <v>1.0311200000000001E-2</v>
      </c>
      <c r="Q77" s="7">
        <f>IF('Forward Curve'!$D$7=DataValidation!$A$2,$D77+0.005,IF('Forward Curve'!$D$7=DataValidation!$A$3,$E77+0.005,IF('Forward Curve'!$D$7=DataValidation!$A$4,Vols!$F77+0.005,IF('Forward Curve'!$D$7=DataValidation!$A$5,Vols!$G77+0.005,""))))</f>
        <v>1.2811200000000002E-2</v>
      </c>
      <c r="S77" s="51">
        <f>IF('Forward Curve'!$D$8=DataValidation!$B$2,Vols!$L77,IF('Forward Curve'!$D$8=DataValidation!$B$3,Vols!$K77,IF('Forward Curve'!$D$8=DataValidation!$B$4,Vols!$J77,IF('Forward Curve'!$D$8=DataValidation!$B$5,Vols!$I77,IF('Forward Curve'!$D$8=DataValidation!$B$7,$O77,IF('Forward Curve'!$D$8=DataValidation!$B$8,Vols!$P77,IF('Forward Curve'!$D$8=DataValidation!$B$9,Vols!$Q77,"ERROR")))))))</f>
        <v>2.6869394035064297E-2</v>
      </c>
      <c r="V77" s="37"/>
      <c r="W77" s="37"/>
    </row>
    <row r="78" spans="1:23" x14ac:dyDescent="0.25">
      <c r="A78" s="5">
        <f>'Forward Curve'!$B89</f>
        <v>46231</v>
      </c>
      <c r="B78" s="6">
        <v>0.96930000000000005</v>
      </c>
      <c r="C78" s="7"/>
      <c r="D78" s="6">
        <v>7.8726000000000004E-3</v>
      </c>
      <c r="E78" s="6">
        <v>8.4635000000000005E-3</v>
      </c>
      <c r="F78" s="43">
        <v>3.6369644046301275E-2</v>
      </c>
      <c r="G78" s="43">
        <v>6.0673951137182125E-3</v>
      </c>
      <c r="H78" s="8"/>
      <c r="I78" s="7">
        <f>IF('Forward Curve'!$D$7=DataValidation!$A$2,Vols!$D78*(1-(SQRT(YEARFRAC($A$2,$A78,2))*(2*$B78))),IF('Forward Curve'!$D$7=DataValidation!$A$3,Vols!$E78*(1-(SQRT(YEARFRAC($A$2,$A78,2))*(2*$B78))),IF('Forward Curve'!$D$7=DataValidation!$A$4,Vols!$D78*(1-(SQRT(YEARFRAC($A$2,$A78,2))*(2*$B78)))+0.03,IF('Forward Curve'!$D$7=DataValidation!$A$5,Vols!$G78*(1-(SQRT(YEARFRAC($A$2,$A78,2))*(2*$B78))),""))))</f>
        <v>-3.0787336276257082E-2</v>
      </c>
      <c r="J78" s="7">
        <f>IF('Forward Curve'!$D$7=DataValidation!$A$2,Vols!$D78*(1-(SQRT(YEARFRAC($A$2,$A78,2))*(1*$B78))),IF('Forward Curve'!$D$7=DataValidation!$A$3,Vols!$E78*(1-(SQRT(YEARFRAC($A$2,$A78,2))*(1*$B78))),IF('Forward Curve'!$D$7=DataValidation!$A$4,Vols!$D78*(1-(SQRT(YEARFRAC($A$2,$A78,2))*(1*$B78)))+0.03,IF('Forward Curve'!$D$7=DataValidation!$A$5,Vols!$G78*(1-(SQRT(YEARFRAC($A$2,$A78,2))*(1*$B78))),""))))</f>
        <v>-1.1457368138128541E-2</v>
      </c>
      <c r="K78" s="7">
        <f>IF('Forward Curve'!$D$7=DataValidation!$A$2,Vols!$D78*(1+(SQRT(YEARFRAC($A$2,$A78,2))*(1*$B78))),IF('Forward Curve'!$D$7=DataValidation!$A$3,Vols!$E78*(1+(SQRT(YEARFRAC($A$2,$A78,2))*(1*$B78))),IF('Forward Curve'!$D$7=DataValidation!$A$4,Vols!$D78*(1+(SQRT(YEARFRAC($A$2,$A78,2))*(1*$B78)))+0.03,IF('Forward Curve'!$D$7=DataValidation!$A$5,Vols!$G78*(1+(SQRT(YEARFRAC($A$2,$A78,2))*(1*$B78))),""))))</f>
        <v>2.720256813812854E-2</v>
      </c>
      <c r="L78" s="7">
        <f>IF('Forward Curve'!$D$7=DataValidation!$A$2,Vols!$D78*(1+(SQRT(YEARFRAC($A$2,$A78,2))*(2*$B78))),IF('Forward Curve'!$D$7=DataValidation!$A$3,Vols!$E78*(1+(SQRT(YEARFRAC($A$2,$A78,2))*(2*$B78))),IF('Forward Curve'!$D$7=DataValidation!$A$4,Vols!$D78*(1+(SQRT(YEARFRAC($A$2,$A78,2))*(2*$B78)))+0.03,IF('Forward Curve'!$D$7=DataValidation!$A$5,Vols!$G78*(1+(SQRT(YEARFRAC($A$2,$A78,2))*(2*$B78))),""))))</f>
        <v>4.6532536276257079E-2</v>
      </c>
      <c r="N78" s="48">
        <v>2.5000000000000001E-2</v>
      </c>
      <c r="O78" s="7">
        <f>IF('Forward Curve'!$D$7=DataValidation!$A$2,Vols!$N78,IF('Forward Curve'!$D$7=DataValidation!$A$3,Vols!$N78+(Vols!$E78-Vols!$D78),IF('Forward Curve'!$D$7=DataValidation!$A$4,Vols!$N78+(Vols!$F78-Vols!$D78),IF('Forward Curve'!$D$7=DataValidation!$A$5,Vols!$N78+(Vols!$G78-Vols!$D78)))))</f>
        <v>2.5000000000000001E-2</v>
      </c>
      <c r="P78" s="7">
        <f>IF('Forward Curve'!$D$7=DataValidation!$A$2,$D78+0.0025,IF('Forward Curve'!$D$7=DataValidation!$A$3,$E78+0.0025,IF('Forward Curve'!$D$7=DataValidation!$A$4,Vols!$F78+0.0025,IF('Forward Curve'!$D$7=DataValidation!$A$5,Vols!$G78+0.0025,""))))</f>
        <v>1.0372600000000001E-2</v>
      </c>
      <c r="Q78" s="7">
        <f>IF('Forward Curve'!$D$7=DataValidation!$A$2,$D78+0.005,IF('Forward Curve'!$D$7=DataValidation!$A$3,$E78+0.005,IF('Forward Curve'!$D$7=DataValidation!$A$4,Vols!$F78+0.005,IF('Forward Curve'!$D$7=DataValidation!$A$5,Vols!$G78+0.005,""))))</f>
        <v>1.2872600000000001E-2</v>
      </c>
      <c r="S78" s="51">
        <f>IF('Forward Curve'!$D$8=DataValidation!$B$2,Vols!$L78,IF('Forward Curve'!$D$8=DataValidation!$B$3,Vols!$K78,IF('Forward Curve'!$D$8=DataValidation!$B$4,Vols!$J78,IF('Forward Curve'!$D$8=DataValidation!$B$5,Vols!$I78,IF('Forward Curve'!$D$8=DataValidation!$B$7,$O78,IF('Forward Curve'!$D$8=DataValidation!$B$8,Vols!$P78,IF('Forward Curve'!$D$8=DataValidation!$B$9,Vols!$Q78,"ERROR")))))))</f>
        <v>2.720256813812854E-2</v>
      </c>
      <c r="V78" s="37"/>
      <c r="W78" s="37"/>
    </row>
    <row r="79" spans="1:23" x14ac:dyDescent="0.25">
      <c r="A79" s="5">
        <f>'Forward Curve'!$B90</f>
        <v>46262</v>
      </c>
      <c r="B79" s="6">
        <v>0.96920000000000006</v>
      </c>
      <c r="C79" s="7"/>
      <c r="D79" s="6">
        <v>7.9344000000000012E-3</v>
      </c>
      <c r="E79" s="6">
        <v>8.5234000000000004E-3</v>
      </c>
      <c r="F79" s="43">
        <v>3.6426811575206934E-2</v>
      </c>
      <c r="G79" s="43">
        <v>6.146193472048856E-3</v>
      </c>
      <c r="H79" s="8"/>
      <c r="I79" s="7">
        <f>IF('Forward Curve'!$D$7=DataValidation!$A$2,Vols!$D79*(1-(SQRT(YEARFRAC($A$2,$A79,2))*(2*$B79))),IF('Forward Curve'!$D$7=DataValidation!$A$3,Vols!$E79*(1-(SQRT(YEARFRAC($A$2,$A79,2))*(2*$B79))),IF('Forward Curve'!$D$7=DataValidation!$A$4,Vols!$D79*(1-(SQRT(YEARFRAC($A$2,$A79,2))*(2*$B79)))+0.03,IF('Forward Curve'!$D$7=DataValidation!$A$5,Vols!$G79*(1-(SQRT(YEARFRAC($A$2,$A79,2))*(2*$B79))),""))))</f>
        <v>-3.1285542131916678E-2</v>
      </c>
      <c r="J79" s="7">
        <f>IF('Forward Curve'!$D$7=DataValidation!$A$2,Vols!$D79*(1-(SQRT(YEARFRAC($A$2,$A79,2))*(1*$B79))),IF('Forward Curve'!$D$7=DataValidation!$A$3,Vols!$E79*(1-(SQRT(YEARFRAC($A$2,$A79,2))*(1*$B79))),IF('Forward Curve'!$D$7=DataValidation!$A$4,Vols!$D79*(1-(SQRT(YEARFRAC($A$2,$A79,2))*(1*$B79)))+0.03,IF('Forward Curve'!$D$7=DataValidation!$A$5,Vols!$G79*(1-(SQRT(YEARFRAC($A$2,$A79,2))*(1*$B79))),""))))</f>
        <v>-1.1675571065958337E-2</v>
      </c>
      <c r="K79" s="7">
        <f>IF('Forward Curve'!$D$7=DataValidation!$A$2,Vols!$D79*(1+(SQRT(YEARFRAC($A$2,$A79,2))*(1*$B79))),IF('Forward Curve'!$D$7=DataValidation!$A$3,Vols!$E79*(1+(SQRT(YEARFRAC($A$2,$A79,2))*(1*$B79))),IF('Forward Curve'!$D$7=DataValidation!$A$4,Vols!$D79*(1+(SQRT(YEARFRAC($A$2,$A79,2))*(1*$B79)))+0.03,IF('Forward Curve'!$D$7=DataValidation!$A$5,Vols!$G79*(1+(SQRT(YEARFRAC($A$2,$A79,2))*(1*$B79))),""))))</f>
        <v>2.7544371065958341E-2</v>
      </c>
      <c r="L79" s="7">
        <f>IF('Forward Curve'!$D$7=DataValidation!$A$2,Vols!$D79*(1+(SQRT(YEARFRAC($A$2,$A79,2))*(2*$B79))),IF('Forward Curve'!$D$7=DataValidation!$A$3,Vols!$E79*(1+(SQRT(YEARFRAC($A$2,$A79,2))*(2*$B79))),IF('Forward Curve'!$D$7=DataValidation!$A$4,Vols!$D79*(1+(SQRT(YEARFRAC($A$2,$A79,2))*(2*$B79)))+0.03,IF('Forward Curve'!$D$7=DataValidation!$A$5,Vols!$G79*(1+(SQRT(YEARFRAC($A$2,$A79,2))*(2*$B79))),""))))</f>
        <v>4.7154342131916681E-2</v>
      </c>
      <c r="N79" s="48">
        <v>2.5000000000000001E-2</v>
      </c>
      <c r="O79" s="7">
        <f>IF('Forward Curve'!$D$7=DataValidation!$A$2,Vols!$N79,IF('Forward Curve'!$D$7=DataValidation!$A$3,Vols!$N79+(Vols!$E79-Vols!$D79),IF('Forward Curve'!$D$7=DataValidation!$A$4,Vols!$N79+(Vols!$F79-Vols!$D79),IF('Forward Curve'!$D$7=DataValidation!$A$5,Vols!$N79+(Vols!$G79-Vols!$D79)))))</f>
        <v>2.5000000000000001E-2</v>
      </c>
      <c r="P79" s="7">
        <f>IF('Forward Curve'!$D$7=DataValidation!$A$2,$D79+0.0025,IF('Forward Curve'!$D$7=DataValidation!$A$3,$E79+0.0025,IF('Forward Curve'!$D$7=DataValidation!$A$4,Vols!$F79+0.0025,IF('Forward Curve'!$D$7=DataValidation!$A$5,Vols!$G79+0.0025,""))))</f>
        <v>1.0434400000000002E-2</v>
      </c>
      <c r="Q79" s="7">
        <f>IF('Forward Curve'!$D$7=DataValidation!$A$2,$D79+0.005,IF('Forward Curve'!$D$7=DataValidation!$A$3,$E79+0.005,IF('Forward Curve'!$D$7=DataValidation!$A$4,Vols!$F79+0.005,IF('Forward Curve'!$D$7=DataValidation!$A$5,Vols!$G79+0.005,""))))</f>
        <v>1.2934400000000002E-2</v>
      </c>
      <c r="S79" s="51">
        <f>IF('Forward Curve'!$D$8=DataValidation!$B$2,Vols!$L79,IF('Forward Curve'!$D$8=DataValidation!$B$3,Vols!$K79,IF('Forward Curve'!$D$8=DataValidation!$B$4,Vols!$J79,IF('Forward Curve'!$D$8=DataValidation!$B$5,Vols!$I79,IF('Forward Curve'!$D$8=DataValidation!$B$7,$O79,IF('Forward Curve'!$D$8=DataValidation!$B$8,Vols!$P79,IF('Forward Curve'!$D$8=DataValidation!$B$9,Vols!$Q79,"ERROR")))))))</f>
        <v>2.7544371065958341E-2</v>
      </c>
      <c r="V79" s="37"/>
      <c r="W79" s="37"/>
    </row>
    <row r="80" spans="1:23" x14ac:dyDescent="0.25">
      <c r="A80" s="5">
        <f>'Forward Curve'!$B91</f>
        <v>46293</v>
      </c>
      <c r="B80" s="6">
        <v>0.96889999999999998</v>
      </c>
      <c r="C80" s="7"/>
      <c r="D80" s="6">
        <v>8.0018999999999993E-3</v>
      </c>
      <c r="E80" s="6">
        <v>8.5932000000000005E-3</v>
      </c>
      <c r="F80" s="43">
        <v>3.6490968211762009E-2</v>
      </c>
      <c r="G80" s="43">
        <v>6.2219057117172127E-3</v>
      </c>
      <c r="H80" s="8"/>
      <c r="I80" s="7">
        <f>IF('Forward Curve'!$D$7=DataValidation!$A$2,Vols!$D80*(1-(SQRT(YEARFRAC($A$2,$A80,2))*(2*$B80))),IF('Forward Curve'!$D$7=DataValidation!$A$3,Vols!$E80*(1-(SQRT(YEARFRAC($A$2,$A80,2))*(2*$B80))),IF('Forward Curve'!$D$7=DataValidation!$A$4,Vols!$D80*(1-(SQRT(YEARFRAC($A$2,$A80,2))*(2*$B80)))+0.03,IF('Forward Curve'!$D$7=DataValidation!$A$5,Vols!$G80*(1-(SQRT(YEARFRAC($A$2,$A80,2))*(2*$B80))),""))))</f>
        <v>-3.1800399491257889E-2</v>
      </c>
      <c r="J80" s="7">
        <f>IF('Forward Curve'!$D$7=DataValidation!$A$2,Vols!$D80*(1-(SQRT(YEARFRAC($A$2,$A80,2))*(1*$B80))),IF('Forward Curve'!$D$7=DataValidation!$A$3,Vols!$E80*(1-(SQRT(YEARFRAC($A$2,$A80,2))*(1*$B80))),IF('Forward Curve'!$D$7=DataValidation!$A$4,Vols!$D80*(1-(SQRT(YEARFRAC($A$2,$A80,2))*(1*$B80)))+0.03,IF('Forward Curve'!$D$7=DataValidation!$A$5,Vols!$G80*(1-(SQRT(YEARFRAC($A$2,$A80,2))*(1*$B80))),""))))</f>
        <v>-1.1899249745628945E-2</v>
      </c>
      <c r="K80" s="7">
        <f>IF('Forward Curve'!$D$7=DataValidation!$A$2,Vols!$D80*(1+(SQRT(YEARFRAC($A$2,$A80,2))*(1*$B80))),IF('Forward Curve'!$D$7=DataValidation!$A$3,Vols!$E80*(1+(SQRT(YEARFRAC($A$2,$A80,2))*(1*$B80))),IF('Forward Curve'!$D$7=DataValidation!$A$4,Vols!$D80*(1+(SQRT(YEARFRAC($A$2,$A80,2))*(1*$B80)))+0.03,IF('Forward Curve'!$D$7=DataValidation!$A$5,Vols!$G80*(1+(SQRT(YEARFRAC($A$2,$A80,2))*(1*$B80))),""))))</f>
        <v>2.7903049745628943E-2</v>
      </c>
      <c r="L80" s="7">
        <f>IF('Forward Curve'!$D$7=DataValidation!$A$2,Vols!$D80*(1+(SQRT(YEARFRAC($A$2,$A80,2))*(2*$B80))),IF('Forward Curve'!$D$7=DataValidation!$A$3,Vols!$E80*(1+(SQRT(YEARFRAC($A$2,$A80,2))*(2*$B80))),IF('Forward Curve'!$D$7=DataValidation!$A$4,Vols!$D80*(1+(SQRT(YEARFRAC($A$2,$A80,2))*(2*$B80)))+0.03,IF('Forward Curve'!$D$7=DataValidation!$A$5,Vols!$G80*(1+(SQRT(YEARFRAC($A$2,$A80,2))*(2*$B80))),""))))</f>
        <v>4.7804199491257887E-2</v>
      </c>
      <c r="N80" s="48">
        <v>2.5000000000000001E-2</v>
      </c>
      <c r="O80" s="7">
        <f>IF('Forward Curve'!$D$7=DataValidation!$A$2,Vols!$N80,IF('Forward Curve'!$D$7=DataValidation!$A$3,Vols!$N80+(Vols!$E80-Vols!$D80),IF('Forward Curve'!$D$7=DataValidation!$A$4,Vols!$N80+(Vols!$F80-Vols!$D80),IF('Forward Curve'!$D$7=DataValidation!$A$5,Vols!$N80+(Vols!$G80-Vols!$D80)))))</f>
        <v>2.5000000000000001E-2</v>
      </c>
      <c r="P80" s="7">
        <f>IF('Forward Curve'!$D$7=DataValidation!$A$2,$D80+0.0025,IF('Forward Curve'!$D$7=DataValidation!$A$3,$E80+0.0025,IF('Forward Curve'!$D$7=DataValidation!$A$4,Vols!$F80+0.0025,IF('Forward Curve'!$D$7=DataValidation!$A$5,Vols!$G80+0.0025,""))))</f>
        <v>1.05019E-2</v>
      </c>
      <c r="Q80" s="7">
        <f>IF('Forward Curve'!$D$7=DataValidation!$A$2,$D80+0.005,IF('Forward Curve'!$D$7=DataValidation!$A$3,$E80+0.005,IF('Forward Curve'!$D$7=DataValidation!$A$4,Vols!$F80+0.005,IF('Forward Curve'!$D$7=DataValidation!$A$5,Vols!$G80+0.005,""))))</f>
        <v>1.30019E-2</v>
      </c>
      <c r="S80" s="51">
        <f>IF('Forward Curve'!$D$8=DataValidation!$B$2,Vols!$L80,IF('Forward Curve'!$D$8=DataValidation!$B$3,Vols!$K80,IF('Forward Curve'!$D$8=DataValidation!$B$4,Vols!$J80,IF('Forward Curve'!$D$8=DataValidation!$B$5,Vols!$I80,IF('Forward Curve'!$D$8=DataValidation!$B$7,$O80,IF('Forward Curve'!$D$8=DataValidation!$B$8,Vols!$P80,IF('Forward Curve'!$D$8=DataValidation!$B$9,Vols!$Q80,"ERROR")))))))</f>
        <v>2.7903049745628943E-2</v>
      </c>
      <c r="V80" s="37"/>
      <c r="W80" s="37"/>
    </row>
    <row r="81" spans="1:23" x14ac:dyDescent="0.25">
      <c r="A81" s="5">
        <f>'Forward Curve'!$B92</f>
        <v>46323</v>
      </c>
      <c r="B81" s="6">
        <v>0.96840000000000004</v>
      </c>
      <c r="C81" s="7"/>
      <c r="D81" s="6">
        <v>8.0652999999999992E-3</v>
      </c>
      <c r="E81" s="6">
        <v>8.6550000000000012E-3</v>
      </c>
      <c r="F81" s="43">
        <v>3.6559280366025293E-2</v>
      </c>
      <c r="G81" s="43">
        <v>6.301050873214753E-3</v>
      </c>
      <c r="H81" s="8"/>
      <c r="I81" s="7">
        <f>IF('Forward Curve'!$D$7=DataValidation!$A$2,Vols!$D81*(1-(SQRT(YEARFRAC($A$2,$A81,2))*(2*$B81))),IF('Forward Curve'!$D$7=DataValidation!$A$3,Vols!$E81*(1-(SQRT(YEARFRAC($A$2,$A81,2))*(2*$B81))),IF('Forward Curve'!$D$7=DataValidation!$A$4,Vols!$D81*(1-(SQRT(YEARFRAC($A$2,$A81,2))*(2*$B81)))+0.03,IF('Forward Curve'!$D$7=DataValidation!$A$5,Vols!$G81*(1-(SQRT(YEARFRAC($A$2,$A81,2))*(2*$B81))),""))))</f>
        <v>-3.2284422642079265E-2</v>
      </c>
      <c r="J81" s="7">
        <f>IF('Forward Curve'!$D$7=DataValidation!$A$2,Vols!$D81*(1-(SQRT(YEARFRAC($A$2,$A81,2))*(1*$B81))),IF('Forward Curve'!$D$7=DataValidation!$A$3,Vols!$E81*(1-(SQRT(YEARFRAC($A$2,$A81,2))*(1*$B81))),IF('Forward Curve'!$D$7=DataValidation!$A$4,Vols!$D81*(1-(SQRT(YEARFRAC($A$2,$A81,2))*(1*$B81)))+0.03,IF('Forward Curve'!$D$7=DataValidation!$A$5,Vols!$G81*(1-(SQRT(YEARFRAC($A$2,$A81,2))*(1*$B81))),""))))</f>
        <v>-1.2109561321039634E-2</v>
      </c>
      <c r="K81" s="7">
        <f>IF('Forward Curve'!$D$7=DataValidation!$A$2,Vols!$D81*(1+(SQRT(YEARFRAC($A$2,$A81,2))*(1*$B81))),IF('Forward Curve'!$D$7=DataValidation!$A$3,Vols!$E81*(1+(SQRT(YEARFRAC($A$2,$A81,2))*(1*$B81))),IF('Forward Curve'!$D$7=DataValidation!$A$4,Vols!$D81*(1+(SQRT(YEARFRAC($A$2,$A81,2))*(1*$B81)))+0.03,IF('Forward Curve'!$D$7=DataValidation!$A$5,Vols!$G81*(1+(SQRT(YEARFRAC($A$2,$A81,2))*(1*$B81))),""))))</f>
        <v>2.8240161321039632E-2</v>
      </c>
      <c r="L81" s="7">
        <f>IF('Forward Curve'!$D$7=DataValidation!$A$2,Vols!$D81*(1+(SQRT(YEARFRAC($A$2,$A81,2))*(2*$B81))),IF('Forward Curve'!$D$7=DataValidation!$A$3,Vols!$E81*(1+(SQRT(YEARFRAC($A$2,$A81,2))*(2*$B81))),IF('Forward Curve'!$D$7=DataValidation!$A$4,Vols!$D81*(1+(SQRT(YEARFRAC($A$2,$A81,2))*(2*$B81)))+0.03,IF('Forward Curve'!$D$7=DataValidation!$A$5,Vols!$G81*(1+(SQRT(YEARFRAC($A$2,$A81,2))*(2*$B81))),""))))</f>
        <v>4.8415022642079267E-2</v>
      </c>
      <c r="N81" s="48">
        <v>2.5000000000000001E-2</v>
      </c>
      <c r="O81" s="7">
        <f>IF('Forward Curve'!$D$7=DataValidation!$A$2,Vols!$N81,IF('Forward Curve'!$D$7=DataValidation!$A$3,Vols!$N81+(Vols!$E81-Vols!$D81),IF('Forward Curve'!$D$7=DataValidation!$A$4,Vols!$N81+(Vols!$F81-Vols!$D81),IF('Forward Curve'!$D$7=DataValidation!$A$5,Vols!$N81+(Vols!$G81-Vols!$D81)))))</f>
        <v>2.5000000000000001E-2</v>
      </c>
      <c r="P81" s="7">
        <f>IF('Forward Curve'!$D$7=DataValidation!$A$2,$D81+0.0025,IF('Forward Curve'!$D$7=DataValidation!$A$3,$E81+0.0025,IF('Forward Curve'!$D$7=DataValidation!$A$4,Vols!$F81+0.0025,IF('Forward Curve'!$D$7=DataValidation!$A$5,Vols!$G81+0.0025,""))))</f>
        <v>1.05653E-2</v>
      </c>
      <c r="Q81" s="7">
        <f>IF('Forward Curve'!$D$7=DataValidation!$A$2,$D81+0.005,IF('Forward Curve'!$D$7=DataValidation!$A$3,$E81+0.005,IF('Forward Curve'!$D$7=DataValidation!$A$4,Vols!$F81+0.005,IF('Forward Curve'!$D$7=DataValidation!$A$5,Vols!$G81+0.005,""))))</f>
        <v>1.3065299999999998E-2</v>
      </c>
      <c r="S81" s="51">
        <f>IF('Forward Curve'!$D$8=DataValidation!$B$2,Vols!$L81,IF('Forward Curve'!$D$8=DataValidation!$B$3,Vols!$K81,IF('Forward Curve'!$D$8=DataValidation!$B$4,Vols!$J81,IF('Forward Curve'!$D$8=DataValidation!$B$5,Vols!$I81,IF('Forward Curve'!$D$8=DataValidation!$B$7,$O81,IF('Forward Curve'!$D$8=DataValidation!$B$8,Vols!$P81,IF('Forward Curve'!$D$8=DataValidation!$B$9,Vols!$Q81,"ERROR")))))))</f>
        <v>2.8240161321039632E-2</v>
      </c>
      <c r="V81" s="37"/>
      <c r="W81" s="37"/>
    </row>
    <row r="82" spans="1:23" x14ac:dyDescent="0.25">
      <c r="A82" s="5">
        <f>'Forward Curve'!$B93</f>
        <v>46354</v>
      </c>
      <c r="B82" s="6">
        <v>0.96730000000000005</v>
      </c>
      <c r="C82" s="7"/>
      <c r="D82" s="6">
        <v>8.1294999999999996E-3</v>
      </c>
      <c r="E82" s="6">
        <v>8.7150999999999999E-3</v>
      </c>
      <c r="F82" s="43">
        <v>3.6617070493085248E-2</v>
      </c>
      <c r="G82" s="43">
        <v>6.3785210914536518E-3</v>
      </c>
      <c r="H82" s="8"/>
      <c r="I82" s="7">
        <f>IF('Forward Curve'!$D$7=DataValidation!$A$2,Vols!$D82*(1-(SQRT(YEARFRAC($A$2,$A82,2))*(2*$B82))),IF('Forward Curve'!$D$7=DataValidation!$A$3,Vols!$E82*(1-(SQRT(YEARFRAC($A$2,$A82,2))*(2*$B82))),IF('Forward Curve'!$D$7=DataValidation!$A$4,Vols!$D82*(1-(SQRT(YEARFRAC($A$2,$A82,2))*(2*$B82)))+0.03,IF('Forward Curve'!$D$7=DataValidation!$A$5,Vols!$G82*(1-(SQRT(YEARFRAC($A$2,$A82,2))*(2*$B82))),""))))</f>
        <v>-3.2756518698139024E-2</v>
      </c>
      <c r="J82" s="7">
        <f>IF('Forward Curve'!$D$7=DataValidation!$A$2,Vols!$D82*(1-(SQRT(YEARFRAC($A$2,$A82,2))*(1*$B82))),IF('Forward Curve'!$D$7=DataValidation!$A$3,Vols!$E82*(1-(SQRT(YEARFRAC($A$2,$A82,2))*(1*$B82))),IF('Forward Curve'!$D$7=DataValidation!$A$4,Vols!$D82*(1-(SQRT(YEARFRAC($A$2,$A82,2))*(1*$B82)))+0.03,IF('Forward Curve'!$D$7=DataValidation!$A$5,Vols!$G82*(1-(SQRT(YEARFRAC($A$2,$A82,2))*(1*$B82))),""))))</f>
        <v>-1.2313509349069511E-2</v>
      </c>
      <c r="K82" s="7">
        <f>IF('Forward Curve'!$D$7=DataValidation!$A$2,Vols!$D82*(1+(SQRT(YEARFRAC($A$2,$A82,2))*(1*$B82))),IF('Forward Curve'!$D$7=DataValidation!$A$3,Vols!$E82*(1+(SQRT(YEARFRAC($A$2,$A82,2))*(1*$B82))),IF('Forward Curve'!$D$7=DataValidation!$A$4,Vols!$D82*(1+(SQRT(YEARFRAC($A$2,$A82,2))*(1*$B82)))+0.03,IF('Forward Curve'!$D$7=DataValidation!$A$5,Vols!$G82*(1+(SQRT(YEARFRAC($A$2,$A82,2))*(1*$B82))),""))))</f>
        <v>2.8572509349069509E-2</v>
      </c>
      <c r="L82" s="7">
        <f>IF('Forward Curve'!$D$7=DataValidation!$A$2,Vols!$D82*(1+(SQRT(YEARFRAC($A$2,$A82,2))*(2*$B82))),IF('Forward Curve'!$D$7=DataValidation!$A$3,Vols!$E82*(1+(SQRT(YEARFRAC($A$2,$A82,2))*(2*$B82))),IF('Forward Curve'!$D$7=DataValidation!$A$4,Vols!$D82*(1+(SQRT(YEARFRAC($A$2,$A82,2))*(2*$B82)))+0.03,IF('Forward Curve'!$D$7=DataValidation!$A$5,Vols!$G82*(1+(SQRT(YEARFRAC($A$2,$A82,2))*(2*$B82))),""))))</f>
        <v>4.901551869813902E-2</v>
      </c>
      <c r="N82" s="48">
        <v>2.5000000000000001E-2</v>
      </c>
      <c r="O82" s="7">
        <f>IF('Forward Curve'!$D$7=DataValidation!$A$2,Vols!$N82,IF('Forward Curve'!$D$7=DataValidation!$A$3,Vols!$N82+(Vols!$E82-Vols!$D82),IF('Forward Curve'!$D$7=DataValidation!$A$4,Vols!$N82+(Vols!$F82-Vols!$D82),IF('Forward Curve'!$D$7=DataValidation!$A$5,Vols!$N82+(Vols!$G82-Vols!$D82)))))</f>
        <v>2.5000000000000001E-2</v>
      </c>
      <c r="P82" s="7">
        <f>IF('Forward Curve'!$D$7=DataValidation!$A$2,$D82+0.0025,IF('Forward Curve'!$D$7=DataValidation!$A$3,$E82+0.0025,IF('Forward Curve'!$D$7=DataValidation!$A$4,Vols!$F82+0.0025,IF('Forward Curve'!$D$7=DataValidation!$A$5,Vols!$G82+0.0025,""))))</f>
        <v>1.06295E-2</v>
      </c>
      <c r="Q82" s="7">
        <f>IF('Forward Curve'!$D$7=DataValidation!$A$2,$D82+0.005,IF('Forward Curve'!$D$7=DataValidation!$A$3,$E82+0.005,IF('Forward Curve'!$D$7=DataValidation!$A$4,Vols!$F82+0.005,IF('Forward Curve'!$D$7=DataValidation!$A$5,Vols!$G82+0.005,""))))</f>
        <v>1.3129499999999999E-2</v>
      </c>
      <c r="S82" s="51">
        <f>IF('Forward Curve'!$D$8=DataValidation!$B$2,Vols!$L82,IF('Forward Curve'!$D$8=DataValidation!$B$3,Vols!$K82,IF('Forward Curve'!$D$8=DataValidation!$B$4,Vols!$J82,IF('Forward Curve'!$D$8=DataValidation!$B$5,Vols!$I82,IF('Forward Curve'!$D$8=DataValidation!$B$7,$O82,IF('Forward Curve'!$D$8=DataValidation!$B$8,Vols!$P82,IF('Forward Curve'!$D$8=DataValidation!$B$9,Vols!$Q82,"ERROR")))))))</f>
        <v>2.8572509349069509E-2</v>
      </c>
      <c r="V82" s="37"/>
      <c r="W82" s="37"/>
    </row>
    <row r="83" spans="1:23" x14ac:dyDescent="0.25">
      <c r="A83" s="5">
        <f>'Forward Curve'!$B94</f>
        <v>46384</v>
      </c>
      <c r="B83" s="6">
        <v>0.9668000000000001</v>
      </c>
      <c r="C83" s="7"/>
      <c r="D83" s="6">
        <v>8.1913999999999997E-3</v>
      </c>
      <c r="E83" s="6">
        <v>8.7878999999999995E-3</v>
      </c>
      <c r="F83" s="43">
        <v>3.6691141074141849E-2</v>
      </c>
      <c r="G83" s="43">
        <v>6.458560896726747E-3</v>
      </c>
      <c r="H83" s="8"/>
      <c r="I83" s="7">
        <f>IF('Forward Curve'!$D$7=DataValidation!$A$2,Vols!$D83*(1-(SQRT(YEARFRAC($A$2,$A83,2))*(2*$B83))),IF('Forward Curve'!$D$7=DataValidation!$A$3,Vols!$E83*(1-(SQRT(YEARFRAC($A$2,$A83,2))*(2*$B83))),IF('Forward Curve'!$D$7=DataValidation!$A$4,Vols!$D83*(1-(SQRT(YEARFRAC($A$2,$A83,2))*(2*$B83)))+0.03,IF('Forward Curve'!$D$7=DataValidation!$A$5,Vols!$G83*(1-(SQRT(YEARFRAC($A$2,$A83,2))*(2*$B83))),""))))</f>
        <v>-3.3237721738067161E-2</v>
      </c>
      <c r="J83" s="7">
        <f>IF('Forward Curve'!$D$7=DataValidation!$A$2,Vols!$D83*(1-(SQRT(YEARFRAC($A$2,$A83,2))*(1*$B83))),IF('Forward Curve'!$D$7=DataValidation!$A$3,Vols!$E83*(1-(SQRT(YEARFRAC($A$2,$A83,2))*(1*$B83))),IF('Forward Curve'!$D$7=DataValidation!$A$4,Vols!$D83*(1-(SQRT(YEARFRAC($A$2,$A83,2))*(1*$B83)))+0.03,IF('Forward Curve'!$D$7=DataValidation!$A$5,Vols!$G83*(1-(SQRT(YEARFRAC($A$2,$A83,2))*(1*$B83))),""))))</f>
        <v>-1.2523160869033581E-2</v>
      </c>
      <c r="K83" s="7">
        <f>IF('Forward Curve'!$D$7=DataValidation!$A$2,Vols!$D83*(1+(SQRT(YEARFRAC($A$2,$A83,2))*(1*$B83))),IF('Forward Curve'!$D$7=DataValidation!$A$3,Vols!$E83*(1+(SQRT(YEARFRAC($A$2,$A83,2))*(1*$B83))),IF('Forward Curve'!$D$7=DataValidation!$A$4,Vols!$D83*(1+(SQRT(YEARFRAC($A$2,$A83,2))*(1*$B83)))+0.03,IF('Forward Curve'!$D$7=DataValidation!$A$5,Vols!$G83*(1+(SQRT(YEARFRAC($A$2,$A83,2))*(1*$B83))),""))))</f>
        <v>2.8905960869033583E-2</v>
      </c>
      <c r="L83" s="7">
        <f>IF('Forward Curve'!$D$7=DataValidation!$A$2,Vols!$D83*(1+(SQRT(YEARFRAC($A$2,$A83,2))*(2*$B83))),IF('Forward Curve'!$D$7=DataValidation!$A$3,Vols!$E83*(1+(SQRT(YEARFRAC($A$2,$A83,2))*(2*$B83))),IF('Forward Curve'!$D$7=DataValidation!$A$4,Vols!$D83*(1+(SQRT(YEARFRAC($A$2,$A83,2))*(2*$B83)))+0.03,IF('Forward Curve'!$D$7=DataValidation!$A$5,Vols!$G83*(1+(SQRT(YEARFRAC($A$2,$A83,2))*(2*$B83))),""))))</f>
        <v>4.9620521738067164E-2</v>
      </c>
      <c r="N83" s="48">
        <v>2.5000000000000001E-2</v>
      </c>
      <c r="O83" s="7">
        <f>IF('Forward Curve'!$D$7=DataValidation!$A$2,Vols!$N83,IF('Forward Curve'!$D$7=DataValidation!$A$3,Vols!$N83+(Vols!$E83-Vols!$D83),IF('Forward Curve'!$D$7=DataValidation!$A$4,Vols!$N83+(Vols!$F83-Vols!$D83),IF('Forward Curve'!$D$7=DataValidation!$A$5,Vols!$N83+(Vols!$G83-Vols!$D83)))))</f>
        <v>2.5000000000000001E-2</v>
      </c>
      <c r="P83" s="7">
        <f>IF('Forward Curve'!$D$7=DataValidation!$A$2,$D83+0.0025,IF('Forward Curve'!$D$7=DataValidation!$A$3,$E83+0.0025,IF('Forward Curve'!$D$7=DataValidation!$A$4,Vols!$F83+0.0025,IF('Forward Curve'!$D$7=DataValidation!$A$5,Vols!$G83+0.0025,""))))</f>
        <v>1.06914E-2</v>
      </c>
      <c r="Q83" s="7">
        <f>IF('Forward Curve'!$D$7=DataValidation!$A$2,$D83+0.005,IF('Forward Curve'!$D$7=DataValidation!$A$3,$E83+0.005,IF('Forward Curve'!$D$7=DataValidation!$A$4,Vols!$F83+0.005,IF('Forward Curve'!$D$7=DataValidation!$A$5,Vols!$G83+0.005,""))))</f>
        <v>1.3191399999999999E-2</v>
      </c>
      <c r="S83" s="51">
        <f>IF('Forward Curve'!$D$8=DataValidation!$B$2,Vols!$L83,IF('Forward Curve'!$D$8=DataValidation!$B$3,Vols!$K83,IF('Forward Curve'!$D$8=DataValidation!$B$4,Vols!$J83,IF('Forward Curve'!$D$8=DataValidation!$B$5,Vols!$I83,IF('Forward Curve'!$D$8=DataValidation!$B$7,$O83,IF('Forward Curve'!$D$8=DataValidation!$B$8,Vols!$P83,IF('Forward Curve'!$D$8=DataValidation!$B$9,Vols!$Q83,"ERROR")))))))</f>
        <v>2.8905960869033583E-2</v>
      </c>
      <c r="V83" s="37"/>
      <c r="W83" s="37"/>
    </row>
    <row r="84" spans="1:23" x14ac:dyDescent="0.25">
      <c r="A84" s="5">
        <f>'Forward Curve'!$B95</f>
        <v>46415</v>
      </c>
      <c r="B84" s="6">
        <v>0.995</v>
      </c>
      <c r="C84" s="7"/>
      <c r="D84" s="6">
        <v>8.2500000000000004E-3</v>
      </c>
      <c r="E84" s="6">
        <v>8.7861999999999992E-3</v>
      </c>
      <c r="F84" s="43">
        <v>3.6744858983302882E-2</v>
      </c>
      <c r="G84" s="43">
        <v>6.5372261077332816E-3</v>
      </c>
      <c r="H84" s="8"/>
      <c r="I84" s="7">
        <f>IF('Forward Curve'!$D$7=DataValidation!$A$2,Vols!$D84*(1-(SQRT(YEARFRAC($A$2,$A84,2))*(2*$B84))),IF('Forward Curve'!$D$7=DataValidation!$A$3,Vols!$E84*(1-(SQRT(YEARFRAC($A$2,$A84,2))*(2*$B84))),IF('Forward Curve'!$D$7=DataValidation!$A$4,Vols!$D84*(1-(SQRT(YEARFRAC($A$2,$A84,2))*(2*$B84)))+0.03,IF('Forward Curve'!$D$7=DataValidation!$A$5,Vols!$G84*(1-(SQRT(YEARFRAC($A$2,$A84,2))*(2*$B84))),""))))</f>
        <v>-3.4961963357240555E-2</v>
      </c>
      <c r="J84" s="7">
        <f>IF('Forward Curve'!$D$7=DataValidation!$A$2,Vols!$D84*(1-(SQRT(YEARFRAC($A$2,$A84,2))*(1*$B84))),IF('Forward Curve'!$D$7=DataValidation!$A$3,Vols!$E84*(1-(SQRT(YEARFRAC($A$2,$A84,2))*(1*$B84))),IF('Forward Curve'!$D$7=DataValidation!$A$4,Vols!$D84*(1-(SQRT(YEARFRAC($A$2,$A84,2))*(1*$B84)))+0.03,IF('Forward Curve'!$D$7=DataValidation!$A$5,Vols!$G84*(1-(SQRT(YEARFRAC($A$2,$A84,2))*(1*$B84))),""))))</f>
        <v>-1.3355981678620276E-2</v>
      </c>
      <c r="K84" s="7">
        <f>IF('Forward Curve'!$D$7=DataValidation!$A$2,Vols!$D84*(1+(SQRT(YEARFRAC($A$2,$A84,2))*(1*$B84))),IF('Forward Curve'!$D$7=DataValidation!$A$3,Vols!$E84*(1+(SQRT(YEARFRAC($A$2,$A84,2))*(1*$B84))),IF('Forward Curve'!$D$7=DataValidation!$A$4,Vols!$D84*(1+(SQRT(YEARFRAC($A$2,$A84,2))*(1*$B84)))+0.03,IF('Forward Curve'!$D$7=DataValidation!$A$5,Vols!$G84*(1+(SQRT(YEARFRAC($A$2,$A84,2))*(1*$B84))),""))))</f>
        <v>2.9855981678620278E-2</v>
      </c>
      <c r="L84" s="7">
        <f>IF('Forward Curve'!$D$7=DataValidation!$A$2,Vols!$D84*(1+(SQRT(YEARFRAC($A$2,$A84,2))*(2*$B84))),IF('Forward Curve'!$D$7=DataValidation!$A$3,Vols!$E84*(1+(SQRT(YEARFRAC($A$2,$A84,2))*(2*$B84))),IF('Forward Curve'!$D$7=DataValidation!$A$4,Vols!$D84*(1+(SQRT(YEARFRAC($A$2,$A84,2))*(2*$B84)))+0.03,IF('Forward Curve'!$D$7=DataValidation!$A$5,Vols!$G84*(1+(SQRT(YEARFRAC($A$2,$A84,2))*(2*$B84))),""))))</f>
        <v>5.1461963357240556E-2</v>
      </c>
      <c r="N84" s="48">
        <v>2.5000000000000001E-2</v>
      </c>
      <c r="O84" s="7">
        <f>IF('Forward Curve'!$D$7=DataValidation!$A$2,Vols!$N84,IF('Forward Curve'!$D$7=DataValidation!$A$3,Vols!$N84+(Vols!$E84-Vols!$D84),IF('Forward Curve'!$D$7=DataValidation!$A$4,Vols!$N84+(Vols!$F84-Vols!$D84),IF('Forward Curve'!$D$7=DataValidation!$A$5,Vols!$N84+(Vols!$G84-Vols!$D84)))))</f>
        <v>2.5000000000000001E-2</v>
      </c>
      <c r="P84" s="7">
        <f>IF('Forward Curve'!$D$7=DataValidation!$A$2,$D84+0.0025,IF('Forward Curve'!$D$7=DataValidation!$A$3,$E84+0.0025,IF('Forward Curve'!$D$7=DataValidation!$A$4,Vols!$F84+0.0025,IF('Forward Curve'!$D$7=DataValidation!$A$5,Vols!$G84+0.0025,""))))</f>
        <v>1.0750000000000001E-2</v>
      </c>
      <c r="Q84" s="7">
        <f>IF('Forward Curve'!$D$7=DataValidation!$A$2,$D84+0.005,IF('Forward Curve'!$D$7=DataValidation!$A$3,$E84+0.005,IF('Forward Curve'!$D$7=DataValidation!$A$4,Vols!$F84+0.005,IF('Forward Curve'!$D$7=DataValidation!$A$5,Vols!$G84+0.005,""))))</f>
        <v>1.3250000000000001E-2</v>
      </c>
      <c r="S84" s="51">
        <f>IF('Forward Curve'!$D$8=DataValidation!$B$2,Vols!$L84,IF('Forward Curve'!$D$8=DataValidation!$B$3,Vols!$K84,IF('Forward Curve'!$D$8=DataValidation!$B$4,Vols!$J84,IF('Forward Curve'!$D$8=DataValidation!$B$5,Vols!$I84,IF('Forward Curve'!$D$8=DataValidation!$B$7,$O84,IF('Forward Curve'!$D$8=DataValidation!$B$8,Vols!$P84,IF('Forward Curve'!$D$8=DataValidation!$B$9,Vols!$Q84,"ERROR")))))))</f>
        <v>2.9855981678620278E-2</v>
      </c>
      <c r="V84" s="37"/>
      <c r="W84" s="37"/>
    </row>
    <row r="85" spans="1:23" x14ac:dyDescent="0.25">
      <c r="A85" s="5">
        <f>'Forward Curve'!$B96</f>
        <v>46446</v>
      </c>
      <c r="B85" s="6">
        <v>1.0268000000000002</v>
      </c>
      <c r="C85" s="7"/>
      <c r="D85" s="6">
        <v>8.3121999999999988E-3</v>
      </c>
      <c r="E85" s="6">
        <v>8.7690000000000008E-3</v>
      </c>
      <c r="F85" s="43">
        <v>3.6802702311079037E-2</v>
      </c>
      <c r="G85" s="43">
        <v>6.6081420814551829E-3</v>
      </c>
      <c r="H85" s="8"/>
      <c r="I85" s="7">
        <f>IF('Forward Curve'!$D$7=DataValidation!$A$2,Vols!$D85*(1-(SQRT(YEARFRAC($A$2,$A85,2))*(2*$B85))),IF('Forward Curve'!$D$7=DataValidation!$A$3,Vols!$E85*(1-(SQRT(YEARFRAC($A$2,$A85,2))*(2*$B85))),IF('Forward Curve'!$D$7=DataValidation!$A$4,Vols!$D85*(1-(SQRT(YEARFRAC($A$2,$A85,2))*(2*$B85)))+0.03,IF('Forward Curve'!$D$7=DataValidation!$A$5,Vols!$G85*(1-(SQRT(YEARFRAC($A$2,$A85,2))*(2*$B85))),""))))</f>
        <v>-3.6895382211386774E-2</v>
      </c>
      <c r="J85" s="7">
        <f>IF('Forward Curve'!$D$7=DataValidation!$A$2,Vols!$D85*(1-(SQRT(YEARFRAC($A$2,$A85,2))*(1*$B85))),IF('Forward Curve'!$D$7=DataValidation!$A$3,Vols!$E85*(1-(SQRT(YEARFRAC($A$2,$A85,2))*(1*$B85))),IF('Forward Curve'!$D$7=DataValidation!$A$4,Vols!$D85*(1-(SQRT(YEARFRAC($A$2,$A85,2))*(1*$B85)))+0.03,IF('Forward Curve'!$D$7=DataValidation!$A$5,Vols!$G85*(1-(SQRT(YEARFRAC($A$2,$A85,2))*(1*$B85))),""))))</f>
        <v>-1.4291591105693387E-2</v>
      </c>
      <c r="K85" s="7">
        <f>IF('Forward Curve'!$D$7=DataValidation!$A$2,Vols!$D85*(1+(SQRT(YEARFRAC($A$2,$A85,2))*(1*$B85))),IF('Forward Curve'!$D$7=DataValidation!$A$3,Vols!$E85*(1+(SQRT(YEARFRAC($A$2,$A85,2))*(1*$B85))),IF('Forward Curve'!$D$7=DataValidation!$A$4,Vols!$D85*(1+(SQRT(YEARFRAC($A$2,$A85,2))*(1*$B85)))+0.03,IF('Forward Curve'!$D$7=DataValidation!$A$5,Vols!$G85*(1+(SQRT(YEARFRAC($A$2,$A85,2))*(1*$B85))),""))))</f>
        <v>3.0915991105693385E-2</v>
      </c>
      <c r="L85" s="7">
        <f>IF('Forward Curve'!$D$7=DataValidation!$A$2,Vols!$D85*(1+(SQRT(YEARFRAC($A$2,$A85,2))*(2*$B85))),IF('Forward Curve'!$D$7=DataValidation!$A$3,Vols!$E85*(1+(SQRT(YEARFRAC($A$2,$A85,2))*(2*$B85))),IF('Forward Curve'!$D$7=DataValidation!$A$4,Vols!$D85*(1+(SQRT(YEARFRAC($A$2,$A85,2))*(2*$B85)))+0.03,IF('Forward Curve'!$D$7=DataValidation!$A$5,Vols!$G85*(1+(SQRT(YEARFRAC($A$2,$A85,2))*(2*$B85))),""))))</f>
        <v>5.3519782211386771E-2</v>
      </c>
      <c r="N85" s="48">
        <v>2.5000000000000001E-2</v>
      </c>
      <c r="O85" s="7">
        <f>IF('Forward Curve'!$D$7=DataValidation!$A$2,Vols!$N85,IF('Forward Curve'!$D$7=DataValidation!$A$3,Vols!$N85+(Vols!$E85-Vols!$D85),IF('Forward Curve'!$D$7=DataValidation!$A$4,Vols!$N85+(Vols!$F85-Vols!$D85),IF('Forward Curve'!$D$7=DataValidation!$A$5,Vols!$N85+(Vols!$G85-Vols!$D85)))))</f>
        <v>2.5000000000000001E-2</v>
      </c>
      <c r="P85" s="7">
        <f>IF('Forward Curve'!$D$7=DataValidation!$A$2,$D85+0.0025,IF('Forward Curve'!$D$7=DataValidation!$A$3,$E85+0.0025,IF('Forward Curve'!$D$7=DataValidation!$A$4,Vols!$F85+0.0025,IF('Forward Curve'!$D$7=DataValidation!$A$5,Vols!$G85+0.0025,""))))</f>
        <v>1.0812199999999999E-2</v>
      </c>
      <c r="Q85" s="7">
        <f>IF('Forward Curve'!$D$7=DataValidation!$A$2,$D85+0.005,IF('Forward Curve'!$D$7=DataValidation!$A$3,$E85+0.005,IF('Forward Curve'!$D$7=DataValidation!$A$4,Vols!$F85+0.005,IF('Forward Curve'!$D$7=DataValidation!$A$5,Vols!$G85+0.005,""))))</f>
        <v>1.33122E-2</v>
      </c>
      <c r="S85" s="51">
        <f>IF('Forward Curve'!$D$8=DataValidation!$B$2,Vols!$L85,IF('Forward Curve'!$D$8=DataValidation!$B$3,Vols!$K85,IF('Forward Curve'!$D$8=DataValidation!$B$4,Vols!$J85,IF('Forward Curve'!$D$8=DataValidation!$B$5,Vols!$I85,IF('Forward Curve'!$D$8=DataValidation!$B$7,$O85,IF('Forward Curve'!$D$8=DataValidation!$B$8,Vols!$P85,IF('Forward Curve'!$D$8=DataValidation!$B$9,Vols!$Q85,"ERROR")))))))</f>
        <v>3.0915991105693385E-2</v>
      </c>
      <c r="V85" s="37"/>
      <c r="W85" s="37"/>
    </row>
    <row r="86" spans="1:23" x14ac:dyDescent="0.25">
      <c r="A86" s="5">
        <f>'Forward Curve'!$B97</f>
        <v>46474</v>
      </c>
      <c r="B86" s="6">
        <v>1.0743</v>
      </c>
      <c r="C86" s="7"/>
      <c r="D86" s="6">
        <v>8.2210000000000009E-3</v>
      </c>
      <c r="E86" s="6">
        <v>8.7635999999999999E-3</v>
      </c>
      <c r="F86" s="43">
        <v>3.6866945547805917E-2</v>
      </c>
      <c r="G86" s="43">
        <v>6.6825805470013015E-3</v>
      </c>
      <c r="H86" s="8"/>
      <c r="I86" s="7">
        <f>IF('Forward Curve'!$D$7=DataValidation!$A$2,Vols!$D86*(1-(SQRT(YEARFRAC($A$2,$A86,2))*(2*$B86))),IF('Forward Curve'!$D$7=DataValidation!$A$3,Vols!$E86*(1-(SQRT(YEARFRAC($A$2,$A86,2))*(2*$B86))),IF('Forward Curve'!$D$7=DataValidation!$A$4,Vols!$D86*(1-(SQRT(YEARFRAC($A$2,$A86,2))*(2*$B86)))+0.03,IF('Forward Curve'!$D$7=DataValidation!$A$5,Vols!$G86*(1-(SQRT(YEARFRAC($A$2,$A86,2))*(2*$B86))),""))))</f>
        <v>-3.8817598827480607E-2</v>
      </c>
      <c r="J86" s="7">
        <f>IF('Forward Curve'!$D$7=DataValidation!$A$2,Vols!$D86*(1-(SQRT(YEARFRAC($A$2,$A86,2))*(1*$B86))),IF('Forward Curve'!$D$7=DataValidation!$A$3,Vols!$E86*(1-(SQRT(YEARFRAC($A$2,$A86,2))*(1*$B86))),IF('Forward Curve'!$D$7=DataValidation!$A$4,Vols!$D86*(1-(SQRT(YEARFRAC($A$2,$A86,2))*(1*$B86)))+0.03,IF('Forward Curve'!$D$7=DataValidation!$A$5,Vols!$G86*(1-(SQRT(YEARFRAC($A$2,$A86,2))*(1*$B86))),""))))</f>
        <v>-1.5298299413740302E-2</v>
      </c>
      <c r="K86" s="7">
        <f>IF('Forward Curve'!$D$7=DataValidation!$A$2,Vols!$D86*(1+(SQRT(YEARFRAC($A$2,$A86,2))*(1*$B86))),IF('Forward Curve'!$D$7=DataValidation!$A$3,Vols!$E86*(1+(SQRT(YEARFRAC($A$2,$A86,2))*(1*$B86))),IF('Forward Curve'!$D$7=DataValidation!$A$4,Vols!$D86*(1+(SQRT(YEARFRAC($A$2,$A86,2))*(1*$B86)))+0.03,IF('Forward Curve'!$D$7=DataValidation!$A$5,Vols!$G86*(1+(SQRT(YEARFRAC($A$2,$A86,2))*(1*$B86))),""))))</f>
        <v>3.1740299413740306E-2</v>
      </c>
      <c r="L86" s="7">
        <f>IF('Forward Curve'!$D$7=DataValidation!$A$2,Vols!$D86*(1+(SQRT(YEARFRAC($A$2,$A86,2))*(2*$B86))),IF('Forward Curve'!$D$7=DataValidation!$A$3,Vols!$E86*(1+(SQRT(YEARFRAC($A$2,$A86,2))*(2*$B86))),IF('Forward Curve'!$D$7=DataValidation!$A$4,Vols!$D86*(1+(SQRT(YEARFRAC($A$2,$A86,2))*(2*$B86)))+0.03,IF('Forward Curve'!$D$7=DataValidation!$A$5,Vols!$G86*(1+(SQRT(YEARFRAC($A$2,$A86,2))*(2*$B86))),""))))</f>
        <v>5.5259598827480605E-2</v>
      </c>
      <c r="N86" s="48">
        <v>2.5000000000000001E-2</v>
      </c>
      <c r="O86" s="7">
        <f>IF('Forward Curve'!$D$7=DataValidation!$A$2,Vols!$N86,IF('Forward Curve'!$D$7=DataValidation!$A$3,Vols!$N86+(Vols!$E86-Vols!$D86),IF('Forward Curve'!$D$7=DataValidation!$A$4,Vols!$N86+(Vols!$F86-Vols!$D86),IF('Forward Curve'!$D$7=DataValidation!$A$5,Vols!$N86+(Vols!$G86-Vols!$D86)))))</f>
        <v>2.5000000000000001E-2</v>
      </c>
      <c r="P86" s="7">
        <f>IF('Forward Curve'!$D$7=DataValidation!$A$2,$D86+0.0025,IF('Forward Curve'!$D$7=DataValidation!$A$3,$E86+0.0025,IF('Forward Curve'!$D$7=DataValidation!$A$4,Vols!$F86+0.0025,IF('Forward Curve'!$D$7=DataValidation!$A$5,Vols!$G86+0.0025,""))))</f>
        <v>1.0721000000000001E-2</v>
      </c>
      <c r="Q86" s="7">
        <f>IF('Forward Curve'!$D$7=DataValidation!$A$2,$D86+0.005,IF('Forward Curve'!$D$7=DataValidation!$A$3,$E86+0.005,IF('Forward Curve'!$D$7=DataValidation!$A$4,Vols!$F86+0.005,IF('Forward Curve'!$D$7=DataValidation!$A$5,Vols!$G86+0.005,""))))</f>
        <v>1.3221E-2</v>
      </c>
      <c r="S86" s="51">
        <f>IF('Forward Curve'!$D$8=DataValidation!$B$2,Vols!$L86,IF('Forward Curve'!$D$8=DataValidation!$B$3,Vols!$K86,IF('Forward Curve'!$D$8=DataValidation!$B$4,Vols!$J86,IF('Forward Curve'!$D$8=DataValidation!$B$5,Vols!$I86,IF('Forward Curve'!$D$8=DataValidation!$B$7,$O86,IF('Forward Curve'!$D$8=DataValidation!$B$8,Vols!$P86,IF('Forward Curve'!$D$8=DataValidation!$B$9,Vols!$Q86,"ERROR")))))))</f>
        <v>3.1740299413740306E-2</v>
      </c>
      <c r="V86" s="37"/>
      <c r="W86" s="37"/>
    </row>
    <row r="87" spans="1:23" x14ac:dyDescent="0.25">
      <c r="A87" s="5">
        <f>'Forward Curve'!$B98</f>
        <v>46505</v>
      </c>
      <c r="B87" s="6">
        <v>1.0845</v>
      </c>
      <c r="C87" s="7"/>
      <c r="D87" s="6">
        <v>8.264500000000001E-3</v>
      </c>
      <c r="E87" s="6">
        <v>8.8212999999999989E-3</v>
      </c>
      <c r="F87" s="43">
        <v>3.6272073388437777E-2</v>
      </c>
      <c r="G87" s="43">
        <v>6.1120117035057776E-3</v>
      </c>
      <c r="H87" s="8"/>
      <c r="I87" s="7">
        <f>IF('Forward Curve'!$D$7=DataValidation!$A$2,Vols!$D87*(1-(SQRT(YEARFRAC($A$2,$A87,2))*(2*$B87))),IF('Forward Curve'!$D$7=DataValidation!$A$3,Vols!$E87*(1-(SQRT(YEARFRAC($A$2,$A87,2))*(2*$B87))),IF('Forward Curve'!$D$7=DataValidation!$A$4,Vols!$D87*(1-(SQRT(YEARFRAC($A$2,$A87,2))*(2*$B87)))+0.03,IF('Forward Curve'!$D$7=DataValidation!$A$5,Vols!$G87*(1-(SQRT(YEARFRAC($A$2,$A87,2))*(2*$B87))),""))))</f>
        <v>-3.976091653663337E-2</v>
      </c>
      <c r="J87" s="7">
        <f>IF('Forward Curve'!$D$7=DataValidation!$A$2,Vols!$D87*(1-(SQRT(YEARFRAC($A$2,$A87,2))*(1*$B87))),IF('Forward Curve'!$D$7=DataValidation!$A$3,Vols!$E87*(1-(SQRT(YEARFRAC($A$2,$A87,2))*(1*$B87))),IF('Forward Curve'!$D$7=DataValidation!$A$4,Vols!$D87*(1-(SQRT(YEARFRAC($A$2,$A87,2))*(1*$B87)))+0.03,IF('Forward Curve'!$D$7=DataValidation!$A$5,Vols!$G87*(1-(SQRT(YEARFRAC($A$2,$A87,2))*(1*$B87))),""))))</f>
        <v>-1.5748208268316684E-2</v>
      </c>
      <c r="K87" s="7">
        <f>IF('Forward Curve'!$D$7=DataValidation!$A$2,Vols!$D87*(1+(SQRT(YEARFRAC($A$2,$A87,2))*(1*$B87))),IF('Forward Curve'!$D$7=DataValidation!$A$3,Vols!$E87*(1+(SQRT(YEARFRAC($A$2,$A87,2))*(1*$B87))),IF('Forward Curve'!$D$7=DataValidation!$A$4,Vols!$D87*(1+(SQRT(YEARFRAC($A$2,$A87,2))*(1*$B87)))+0.03,IF('Forward Curve'!$D$7=DataValidation!$A$5,Vols!$G87*(1+(SQRT(YEARFRAC($A$2,$A87,2))*(1*$B87))),""))))</f>
        <v>3.2277208268316683E-2</v>
      </c>
      <c r="L87" s="7">
        <f>IF('Forward Curve'!$D$7=DataValidation!$A$2,Vols!$D87*(1+(SQRT(YEARFRAC($A$2,$A87,2))*(2*$B87))),IF('Forward Curve'!$D$7=DataValidation!$A$3,Vols!$E87*(1+(SQRT(YEARFRAC($A$2,$A87,2))*(2*$B87))),IF('Forward Curve'!$D$7=DataValidation!$A$4,Vols!$D87*(1+(SQRT(YEARFRAC($A$2,$A87,2))*(2*$B87)))+0.03,IF('Forward Curve'!$D$7=DataValidation!$A$5,Vols!$G87*(1+(SQRT(YEARFRAC($A$2,$A87,2))*(2*$B87))),""))))</f>
        <v>5.6289916536633372E-2</v>
      </c>
      <c r="N87" s="48">
        <v>2.5000000000000001E-2</v>
      </c>
      <c r="O87" s="7">
        <f>IF('Forward Curve'!$D$7=DataValidation!$A$2,Vols!$N87,IF('Forward Curve'!$D$7=DataValidation!$A$3,Vols!$N87+(Vols!$E87-Vols!$D87),IF('Forward Curve'!$D$7=DataValidation!$A$4,Vols!$N87+(Vols!$F87-Vols!$D87),IF('Forward Curve'!$D$7=DataValidation!$A$5,Vols!$N87+(Vols!$G87-Vols!$D87)))))</f>
        <v>2.5000000000000001E-2</v>
      </c>
      <c r="P87" s="7">
        <f>IF('Forward Curve'!$D$7=DataValidation!$A$2,$D87+0.0025,IF('Forward Curve'!$D$7=DataValidation!$A$3,$E87+0.0025,IF('Forward Curve'!$D$7=DataValidation!$A$4,Vols!$F87+0.0025,IF('Forward Curve'!$D$7=DataValidation!$A$5,Vols!$G87+0.0025,""))))</f>
        <v>1.0764500000000001E-2</v>
      </c>
      <c r="Q87" s="7">
        <f>IF('Forward Curve'!$D$7=DataValidation!$A$2,$D87+0.005,IF('Forward Curve'!$D$7=DataValidation!$A$3,$E87+0.005,IF('Forward Curve'!$D$7=DataValidation!$A$4,Vols!$F87+0.005,IF('Forward Curve'!$D$7=DataValidation!$A$5,Vols!$G87+0.005,""))))</f>
        <v>1.3264500000000002E-2</v>
      </c>
      <c r="S87" s="51">
        <f>IF('Forward Curve'!$D$8=DataValidation!$B$2,Vols!$L87,IF('Forward Curve'!$D$8=DataValidation!$B$3,Vols!$K87,IF('Forward Curve'!$D$8=DataValidation!$B$4,Vols!$J87,IF('Forward Curve'!$D$8=DataValidation!$B$5,Vols!$I87,IF('Forward Curve'!$D$8=DataValidation!$B$7,$O87,IF('Forward Curve'!$D$8=DataValidation!$B$8,Vols!$P87,IF('Forward Curve'!$D$8=DataValidation!$B$9,Vols!$Q87,"ERROR")))))))</f>
        <v>3.2277208268316683E-2</v>
      </c>
      <c r="V87" s="37"/>
      <c r="W87" s="37"/>
    </row>
    <row r="88" spans="1:23" x14ac:dyDescent="0.25">
      <c r="A88" s="5">
        <f>'Forward Curve'!$B99</f>
        <v>46535</v>
      </c>
      <c r="B88" s="6">
        <v>1.0845</v>
      </c>
      <c r="C88" s="7"/>
      <c r="D88" s="6">
        <v>8.320300000000001E-3</v>
      </c>
      <c r="E88" s="6">
        <v>8.8749999999999992E-3</v>
      </c>
      <c r="F88" s="43">
        <v>3.6301480493777002E-2</v>
      </c>
      <c r="G88" s="43">
        <v>6.0565633275639586E-3</v>
      </c>
      <c r="H88" s="8"/>
      <c r="I88" s="7">
        <f>IF('Forward Curve'!$D$7=DataValidation!$A$2,Vols!$D88*(1-(SQRT(YEARFRAC($A$2,$A88,2))*(2*$B88))),IF('Forward Curve'!$D$7=DataValidation!$A$3,Vols!$E88*(1-(SQRT(YEARFRAC($A$2,$A88,2))*(2*$B88))),IF('Forward Curve'!$D$7=DataValidation!$A$4,Vols!$D88*(1-(SQRT(YEARFRAC($A$2,$A88,2))*(2*$B88)))+0.03,IF('Forward Curve'!$D$7=DataValidation!$A$5,Vols!$G88*(1-(SQRT(YEARFRAC($A$2,$A88,2))*(2*$B88))),""))))</f>
        <v>-4.0309230755414663E-2</v>
      </c>
      <c r="J88" s="7">
        <f>IF('Forward Curve'!$D$7=DataValidation!$A$2,Vols!$D88*(1-(SQRT(YEARFRAC($A$2,$A88,2))*(1*$B88))),IF('Forward Curve'!$D$7=DataValidation!$A$3,Vols!$E88*(1-(SQRT(YEARFRAC($A$2,$A88,2))*(1*$B88))),IF('Forward Curve'!$D$7=DataValidation!$A$4,Vols!$D88*(1-(SQRT(YEARFRAC($A$2,$A88,2))*(1*$B88)))+0.03,IF('Forward Curve'!$D$7=DataValidation!$A$5,Vols!$G88*(1-(SQRT(YEARFRAC($A$2,$A88,2))*(1*$B88))),""))))</f>
        <v>-1.599446537770733E-2</v>
      </c>
      <c r="K88" s="7">
        <f>IF('Forward Curve'!$D$7=DataValidation!$A$2,Vols!$D88*(1+(SQRT(YEARFRAC($A$2,$A88,2))*(1*$B88))),IF('Forward Curve'!$D$7=DataValidation!$A$3,Vols!$E88*(1+(SQRT(YEARFRAC($A$2,$A88,2))*(1*$B88))),IF('Forward Curve'!$D$7=DataValidation!$A$4,Vols!$D88*(1+(SQRT(YEARFRAC($A$2,$A88,2))*(1*$B88)))+0.03,IF('Forward Curve'!$D$7=DataValidation!$A$5,Vols!$G88*(1+(SQRT(YEARFRAC($A$2,$A88,2))*(1*$B88))),""))))</f>
        <v>3.2635065377707329E-2</v>
      </c>
      <c r="L88" s="7">
        <f>IF('Forward Curve'!$D$7=DataValidation!$A$2,Vols!$D88*(1+(SQRT(YEARFRAC($A$2,$A88,2))*(2*$B88))),IF('Forward Curve'!$D$7=DataValidation!$A$3,Vols!$E88*(1+(SQRT(YEARFRAC($A$2,$A88,2))*(2*$B88))),IF('Forward Curve'!$D$7=DataValidation!$A$4,Vols!$D88*(1+(SQRT(YEARFRAC($A$2,$A88,2))*(2*$B88)))+0.03,IF('Forward Curve'!$D$7=DataValidation!$A$5,Vols!$G88*(1+(SQRT(YEARFRAC($A$2,$A88,2))*(2*$B88))),""))))</f>
        <v>5.6949830755414661E-2</v>
      </c>
      <c r="N88" s="48">
        <v>2.5000000000000001E-2</v>
      </c>
      <c r="O88" s="7">
        <f>IF('Forward Curve'!$D$7=DataValidation!$A$2,Vols!$N88,IF('Forward Curve'!$D$7=DataValidation!$A$3,Vols!$N88+(Vols!$E88-Vols!$D88),IF('Forward Curve'!$D$7=DataValidation!$A$4,Vols!$N88+(Vols!$F88-Vols!$D88),IF('Forward Curve'!$D$7=DataValidation!$A$5,Vols!$N88+(Vols!$G88-Vols!$D88)))))</f>
        <v>2.5000000000000001E-2</v>
      </c>
      <c r="P88" s="7">
        <f>IF('Forward Curve'!$D$7=DataValidation!$A$2,$D88+0.0025,IF('Forward Curve'!$D$7=DataValidation!$A$3,$E88+0.0025,IF('Forward Curve'!$D$7=DataValidation!$A$4,Vols!$F88+0.0025,IF('Forward Curve'!$D$7=DataValidation!$A$5,Vols!$G88+0.0025,""))))</f>
        <v>1.0820300000000001E-2</v>
      </c>
      <c r="Q88" s="7">
        <f>IF('Forward Curve'!$D$7=DataValidation!$A$2,$D88+0.005,IF('Forward Curve'!$D$7=DataValidation!$A$3,$E88+0.005,IF('Forward Curve'!$D$7=DataValidation!$A$4,Vols!$F88+0.005,IF('Forward Curve'!$D$7=DataValidation!$A$5,Vols!$G88+0.005,""))))</f>
        <v>1.33203E-2</v>
      </c>
      <c r="S88" s="51">
        <f>IF('Forward Curve'!$D$8=DataValidation!$B$2,Vols!$L88,IF('Forward Curve'!$D$8=DataValidation!$B$3,Vols!$K88,IF('Forward Curve'!$D$8=DataValidation!$B$4,Vols!$J88,IF('Forward Curve'!$D$8=DataValidation!$B$5,Vols!$I88,IF('Forward Curve'!$D$8=DataValidation!$B$7,$O88,IF('Forward Curve'!$D$8=DataValidation!$B$8,Vols!$P88,IF('Forward Curve'!$D$8=DataValidation!$B$9,Vols!$Q88,"ERROR")))))))</f>
        <v>3.2635065377707329E-2</v>
      </c>
      <c r="V88" s="37"/>
      <c r="W88" s="37"/>
    </row>
    <row r="89" spans="1:23" x14ac:dyDescent="0.25">
      <c r="A89" s="5">
        <f>'Forward Curve'!$B100</f>
        <v>46566</v>
      </c>
      <c r="B89" s="6">
        <v>1.0842000000000001</v>
      </c>
      <c r="C89" s="7"/>
      <c r="D89" s="6">
        <v>8.3813000000000012E-3</v>
      </c>
      <c r="E89" s="6">
        <v>8.9388000000000002E-3</v>
      </c>
      <c r="F89" s="43">
        <v>3.6361041942991612E-2</v>
      </c>
      <c r="G89" s="43">
        <v>6.1132532484666768E-3</v>
      </c>
      <c r="H89" s="8"/>
      <c r="I89" s="7">
        <f>IF('Forward Curve'!$D$7=DataValidation!$A$2,Vols!$D89*(1-(SQRT(YEARFRAC($A$2,$A89,2))*(2*$B89))),IF('Forward Curve'!$D$7=DataValidation!$A$3,Vols!$E89*(1-(SQRT(YEARFRAC($A$2,$A89,2))*(2*$B89))),IF('Forward Curve'!$D$7=DataValidation!$A$4,Vols!$D89*(1-(SQRT(YEARFRAC($A$2,$A89,2))*(2*$B89)))+0.03,IF('Forward Curve'!$D$7=DataValidation!$A$5,Vols!$G89*(1-(SQRT(YEARFRAC($A$2,$A89,2))*(2*$B89))),""))))</f>
        <v>-4.0880737724413072E-2</v>
      </c>
      <c r="J89" s="7">
        <f>IF('Forward Curve'!$D$7=DataValidation!$A$2,Vols!$D89*(1-(SQRT(YEARFRAC($A$2,$A89,2))*(1*$B89))),IF('Forward Curve'!$D$7=DataValidation!$A$3,Vols!$E89*(1-(SQRT(YEARFRAC($A$2,$A89,2))*(1*$B89))),IF('Forward Curve'!$D$7=DataValidation!$A$4,Vols!$D89*(1-(SQRT(YEARFRAC($A$2,$A89,2))*(1*$B89)))+0.03,IF('Forward Curve'!$D$7=DataValidation!$A$5,Vols!$G89*(1-(SQRT(YEARFRAC($A$2,$A89,2))*(1*$B89))),""))))</f>
        <v>-1.6249718862206535E-2</v>
      </c>
      <c r="K89" s="7">
        <f>IF('Forward Curve'!$D$7=DataValidation!$A$2,Vols!$D89*(1+(SQRT(YEARFRAC($A$2,$A89,2))*(1*$B89))),IF('Forward Curve'!$D$7=DataValidation!$A$3,Vols!$E89*(1+(SQRT(YEARFRAC($A$2,$A89,2))*(1*$B89))),IF('Forward Curve'!$D$7=DataValidation!$A$4,Vols!$D89*(1+(SQRT(YEARFRAC($A$2,$A89,2))*(1*$B89)))+0.03,IF('Forward Curve'!$D$7=DataValidation!$A$5,Vols!$G89*(1+(SQRT(YEARFRAC($A$2,$A89,2))*(1*$B89))),""))))</f>
        <v>3.3012318862206541E-2</v>
      </c>
      <c r="L89" s="7">
        <f>IF('Forward Curve'!$D$7=DataValidation!$A$2,Vols!$D89*(1+(SQRT(YEARFRAC($A$2,$A89,2))*(2*$B89))),IF('Forward Curve'!$D$7=DataValidation!$A$3,Vols!$E89*(1+(SQRT(YEARFRAC($A$2,$A89,2))*(2*$B89))),IF('Forward Curve'!$D$7=DataValidation!$A$4,Vols!$D89*(1+(SQRT(YEARFRAC($A$2,$A89,2))*(2*$B89)))+0.03,IF('Forward Curve'!$D$7=DataValidation!$A$5,Vols!$G89*(1+(SQRT(YEARFRAC($A$2,$A89,2))*(2*$B89))),""))))</f>
        <v>5.7643337724413074E-2</v>
      </c>
      <c r="N89" s="48">
        <v>2.5000000000000001E-2</v>
      </c>
      <c r="O89" s="7">
        <f>IF('Forward Curve'!$D$7=DataValidation!$A$2,Vols!$N89,IF('Forward Curve'!$D$7=DataValidation!$A$3,Vols!$N89+(Vols!$E89-Vols!$D89),IF('Forward Curve'!$D$7=DataValidation!$A$4,Vols!$N89+(Vols!$F89-Vols!$D89),IF('Forward Curve'!$D$7=DataValidation!$A$5,Vols!$N89+(Vols!$G89-Vols!$D89)))))</f>
        <v>2.5000000000000001E-2</v>
      </c>
      <c r="P89" s="7">
        <f>IF('Forward Curve'!$D$7=DataValidation!$A$2,$D89+0.0025,IF('Forward Curve'!$D$7=DataValidation!$A$3,$E89+0.0025,IF('Forward Curve'!$D$7=DataValidation!$A$4,Vols!$F89+0.0025,IF('Forward Curve'!$D$7=DataValidation!$A$5,Vols!$G89+0.0025,""))))</f>
        <v>1.0881300000000002E-2</v>
      </c>
      <c r="Q89" s="7">
        <f>IF('Forward Curve'!$D$7=DataValidation!$A$2,$D89+0.005,IF('Forward Curve'!$D$7=DataValidation!$A$3,$E89+0.005,IF('Forward Curve'!$D$7=DataValidation!$A$4,Vols!$F89+0.005,IF('Forward Curve'!$D$7=DataValidation!$A$5,Vols!$G89+0.005,""))))</f>
        <v>1.3381300000000002E-2</v>
      </c>
      <c r="S89" s="51">
        <f>IF('Forward Curve'!$D$8=DataValidation!$B$2,Vols!$L89,IF('Forward Curve'!$D$8=DataValidation!$B$3,Vols!$K89,IF('Forward Curve'!$D$8=DataValidation!$B$4,Vols!$J89,IF('Forward Curve'!$D$8=DataValidation!$B$5,Vols!$I89,IF('Forward Curve'!$D$8=DataValidation!$B$7,$O89,IF('Forward Curve'!$D$8=DataValidation!$B$8,Vols!$P89,IF('Forward Curve'!$D$8=DataValidation!$B$9,Vols!$Q89,"ERROR")))))))</f>
        <v>3.3012318862206541E-2</v>
      </c>
      <c r="V89" s="37"/>
      <c r="W89" s="37"/>
    </row>
    <row r="90" spans="1:23" x14ac:dyDescent="0.25">
      <c r="A90" s="5">
        <f>'Forward Curve'!$B101</f>
        <v>46596</v>
      </c>
      <c r="B90" s="6">
        <v>1.0839000000000001</v>
      </c>
      <c r="C90" s="7"/>
      <c r="D90" s="6">
        <v>8.4396000000000002E-3</v>
      </c>
      <c r="E90" s="6">
        <v>8.9914000000000001E-3</v>
      </c>
      <c r="F90" s="43">
        <v>3.6424621312355077E-2</v>
      </c>
      <c r="G90" s="43">
        <v>6.1738565384575339E-3</v>
      </c>
      <c r="H90" s="8"/>
      <c r="I90" s="7">
        <f>IF('Forward Curve'!$D$7=DataValidation!$A$2,Vols!$D90*(1-(SQRT(YEARFRAC($A$2,$A90,2))*(2*$B90))),IF('Forward Curve'!$D$7=DataValidation!$A$3,Vols!$E90*(1-(SQRT(YEARFRAC($A$2,$A90,2))*(2*$B90))),IF('Forward Curve'!$D$7=DataValidation!$A$4,Vols!$D90*(1-(SQRT(YEARFRAC($A$2,$A90,2))*(2*$B90)))+0.03,IF('Forward Curve'!$D$7=DataValidation!$A$5,Vols!$G90*(1-(SQRT(YEARFRAC($A$2,$A90,2))*(2*$B90))),""))))</f>
        <v>-4.1431818168431535E-2</v>
      </c>
      <c r="J90" s="7">
        <f>IF('Forward Curve'!$D$7=DataValidation!$A$2,Vols!$D90*(1-(SQRT(YEARFRAC($A$2,$A90,2))*(1*$B90))),IF('Forward Curve'!$D$7=DataValidation!$A$3,Vols!$E90*(1-(SQRT(YEARFRAC($A$2,$A90,2))*(1*$B90))),IF('Forward Curve'!$D$7=DataValidation!$A$4,Vols!$D90*(1-(SQRT(YEARFRAC($A$2,$A90,2))*(1*$B90)))+0.03,IF('Forward Curve'!$D$7=DataValidation!$A$5,Vols!$G90*(1-(SQRT(YEARFRAC($A$2,$A90,2))*(1*$B90))),""))))</f>
        <v>-1.6496109084215768E-2</v>
      </c>
      <c r="K90" s="7">
        <f>IF('Forward Curve'!$D$7=DataValidation!$A$2,Vols!$D90*(1+(SQRT(YEARFRAC($A$2,$A90,2))*(1*$B90))),IF('Forward Curve'!$D$7=DataValidation!$A$3,Vols!$E90*(1+(SQRT(YEARFRAC($A$2,$A90,2))*(1*$B90))),IF('Forward Curve'!$D$7=DataValidation!$A$4,Vols!$D90*(1+(SQRT(YEARFRAC($A$2,$A90,2))*(1*$B90)))+0.03,IF('Forward Curve'!$D$7=DataValidation!$A$5,Vols!$G90*(1+(SQRT(YEARFRAC($A$2,$A90,2))*(1*$B90))),""))))</f>
        <v>3.3375309084215765E-2</v>
      </c>
      <c r="L90" s="7">
        <f>IF('Forward Curve'!$D$7=DataValidation!$A$2,Vols!$D90*(1+(SQRT(YEARFRAC($A$2,$A90,2))*(2*$B90))),IF('Forward Curve'!$D$7=DataValidation!$A$3,Vols!$E90*(1+(SQRT(YEARFRAC($A$2,$A90,2))*(2*$B90))),IF('Forward Curve'!$D$7=DataValidation!$A$4,Vols!$D90*(1+(SQRT(YEARFRAC($A$2,$A90,2))*(2*$B90)))+0.03,IF('Forward Curve'!$D$7=DataValidation!$A$5,Vols!$G90*(1+(SQRT(YEARFRAC($A$2,$A90,2))*(2*$B90))),""))))</f>
        <v>5.8311018168431539E-2</v>
      </c>
      <c r="N90" s="48">
        <v>2.5000000000000001E-2</v>
      </c>
      <c r="O90" s="7">
        <f>IF('Forward Curve'!$D$7=DataValidation!$A$2,Vols!$N90,IF('Forward Curve'!$D$7=DataValidation!$A$3,Vols!$N90+(Vols!$E90-Vols!$D90),IF('Forward Curve'!$D$7=DataValidation!$A$4,Vols!$N90+(Vols!$F90-Vols!$D90),IF('Forward Curve'!$D$7=DataValidation!$A$5,Vols!$N90+(Vols!$G90-Vols!$D90)))))</f>
        <v>2.5000000000000001E-2</v>
      </c>
      <c r="P90" s="7">
        <f>IF('Forward Curve'!$D$7=DataValidation!$A$2,$D90+0.0025,IF('Forward Curve'!$D$7=DataValidation!$A$3,$E90+0.0025,IF('Forward Curve'!$D$7=DataValidation!$A$4,Vols!$F90+0.0025,IF('Forward Curve'!$D$7=DataValidation!$A$5,Vols!$G90+0.0025,""))))</f>
        <v>1.0939600000000001E-2</v>
      </c>
      <c r="Q90" s="7">
        <f>IF('Forward Curve'!$D$7=DataValidation!$A$2,$D90+0.005,IF('Forward Curve'!$D$7=DataValidation!$A$3,$E90+0.005,IF('Forward Curve'!$D$7=DataValidation!$A$4,Vols!$F90+0.005,IF('Forward Curve'!$D$7=DataValidation!$A$5,Vols!$G90+0.005,""))))</f>
        <v>1.3439599999999999E-2</v>
      </c>
      <c r="S90" s="51">
        <f>IF('Forward Curve'!$D$8=DataValidation!$B$2,Vols!$L90,IF('Forward Curve'!$D$8=DataValidation!$B$3,Vols!$K90,IF('Forward Curve'!$D$8=DataValidation!$B$4,Vols!$J90,IF('Forward Curve'!$D$8=DataValidation!$B$5,Vols!$I90,IF('Forward Curve'!$D$8=DataValidation!$B$7,$O90,IF('Forward Curve'!$D$8=DataValidation!$B$8,Vols!$P90,IF('Forward Curve'!$D$8=DataValidation!$B$9,Vols!$Q90,"ERROR")))))))</f>
        <v>3.3375309084215765E-2</v>
      </c>
      <c r="V90" s="37"/>
      <c r="W90" s="37"/>
    </row>
    <row r="91" spans="1:23" x14ac:dyDescent="0.25">
      <c r="A91" s="5">
        <f>'Forward Curve'!$B102</f>
        <v>46627</v>
      </c>
      <c r="B91" s="6">
        <v>1.0834999999999999</v>
      </c>
      <c r="C91" s="7"/>
      <c r="D91" s="6">
        <v>8.4974000000000004E-3</v>
      </c>
      <c r="E91" s="6">
        <v>9.0565999999999997E-3</v>
      </c>
      <c r="F91" s="43">
        <v>3.6479787209813708E-2</v>
      </c>
      <c r="G91" s="43">
        <v>6.2338406389663703E-3</v>
      </c>
      <c r="H91" s="8"/>
      <c r="I91" s="7">
        <f>IF('Forward Curve'!$D$7=DataValidation!$A$2,Vols!$D91*(1-(SQRT(YEARFRAC($A$2,$A91,2))*(2*$B91))),IF('Forward Curve'!$D$7=DataValidation!$A$3,Vols!$E91*(1-(SQRT(YEARFRAC($A$2,$A91,2))*(2*$B91))),IF('Forward Curve'!$D$7=DataValidation!$A$4,Vols!$D91*(1-(SQRT(YEARFRAC($A$2,$A91,2))*(2*$B91)))+0.03,IF('Forward Curve'!$D$7=DataValidation!$A$5,Vols!$G91*(1-(SQRT(YEARFRAC($A$2,$A91,2))*(2*$B91))),""))))</f>
        <v>-4.1987048862807366E-2</v>
      </c>
      <c r="J91" s="7">
        <f>IF('Forward Curve'!$D$7=DataValidation!$A$2,Vols!$D91*(1-(SQRT(YEARFRAC($A$2,$A91,2))*(1*$B91))),IF('Forward Curve'!$D$7=DataValidation!$A$3,Vols!$E91*(1-(SQRT(YEARFRAC($A$2,$A91,2))*(1*$B91))),IF('Forward Curve'!$D$7=DataValidation!$A$4,Vols!$D91*(1-(SQRT(YEARFRAC($A$2,$A91,2))*(1*$B91)))+0.03,IF('Forward Curve'!$D$7=DataValidation!$A$5,Vols!$G91*(1-(SQRT(YEARFRAC($A$2,$A91,2))*(1*$B91))),""))))</f>
        <v>-1.6744824431403686E-2</v>
      </c>
      <c r="K91" s="7">
        <f>IF('Forward Curve'!$D$7=DataValidation!$A$2,Vols!$D91*(1+(SQRT(YEARFRAC($A$2,$A91,2))*(1*$B91))),IF('Forward Curve'!$D$7=DataValidation!$A$3,Vols!$E91*(1+(SQRT(YEARFRAC($A$2,$A91,2))*(1*$B91))),IF('Forward Curve'!$D$7=DataValidation!$A$4,Vols!$D91*(1+(SQRT(YEARFRAC($A$2,$A91,2))*(1*$B91)))+0.03,IF('Forward Curve'!$D$7=DataValidation!$A$5,Vols!$G91*(1+(SQRT(YEARFRAC($A$2,$A91,2))*(1*$B91))),""))))</f>
        <v>3.3739624431403686E-2</v>
      </c>
      <c r="L91" s="7">
        <f>IF('Forward Curve'!$D$7=DataValidation!$A$2,Vols!$D91*(1+(SQRT(YEARFRAC($A$2,$A91,2))*(2*$B91))),IF('Forward Curve'!$D$7=DataValidation!$A$3,Vols!$E91*(1+(SQRT(YEARFRAC($A$2,$A91,2))*(2*$B91))),IF('Forward Curve'!$D$7=DataValidation!$A$4,Vols!$D91*(1+(SQRT(YEARFRAC($A$2,$A91,2))*(2*$B91)))+0.03,IF('Forward Curve'!$D$7=DataValidation!$A$5,Vols!$G91*(1+(SQRT(YEARFRAC($A$2,$A91,2))*(2*$B91))),""))))</f>
        <v>5.8981848862807371E-2</v>
      </c>
      <c r="N91" s="48">
        <v>2.5000000000000001E-2</v>
      </c>
      <c r="O91" s="7">
        <f>IF('Forward Curve'!$D$7=DataValidation!$A$2,Vols!$N91,IF('Forward Curve'!$D$7=DataValidation!$A$3,Vols!$N91+(Vols!$E91-Vols!$D91),IF('Forward Curve'!$D$7=DataValidation!$A$4,Vols!$N91+(Vols!$F91-Vols!$D91),IF('Forward Curve'!$D$7=DataValidation!$A$5,Vols!$N91+(Vols!$G91-Vols!$D91)))))</f>
        <v>2.5000000000000001E-2</v>
      </c>
      <c r="P91" s="7">
        <f>IF('Forward Curve'!$D$7=DataValidation!$A$2,$D91+0.0025,IF('Forward Curve'!$D$7=DataValidation!$A$3,$E91+0.0025,IF('Forward Curve'!$D$7=DataValidation!$A$4,Vols!$F91+0.0025,IF('Forward Curve'!$D$7=DataValidation!$A$5,Vols!$G91+0.0025,""))))</f>
        <v>1.0997400000000001E-2</v>
      </c>
      <c r="Q91" s="7">
        <f>IF('Forward Curve'!$D$7=DataValidation!$A$2,$D91+0.005,IF('Forward Curve'!$D$7=DataValidation!$A$3,$E91+0.005,IF('Forward Curve'!$D$7=DataValidation!$A$4,Vols!$F91+0.005,IF('Forward Curve'!$D$7=DataValidation!$A$5,Vols!$G91+0.005,""))))</f>
        <v>1.34974E-2</v>
      </c>
      <c r="S91" s="51">
        <f>IF('Forward Curve'!$D$8=DataValidation!$B$2,Vols!$L91,IF('Forward Curve'!$D$8=DataValidation!$B$3,Vols!$K91,IF('Forward Curve'!$D$8=DataValidation!$B$4,Vols!$J91,IF('Forward Curve'!$D$8=DataValidation!$B$5,Vols!$I91,IF('Forward Curve'!$D$8=DataValidation!$B$7,$O91,IF('Forward Curve'!$D$8=DataValidation!$B$8,Vols!$P91,IF('Forward Curve'!$D$8=DataValidation!$B$9,Vols!$Q91,"ERROR")))))))</f>
        <v>3.3739624431403686E-2</v>
      </c>
      <c r="V91" s="37"/>
      <c r="W91" s="37"/>
    </row>
    <row r="92" spans="1:23" x14ac:dyDescent="0.25">
      <c r="A92" s="5">
        <f>'Forward Curve'!$B103</f>
        <v>46658</v>
      </c>
      <c r="B92" s="6">
        <v>1.0832999999999999</v>
      </c>
      <c r="C92" s="7"/>
      <c r="D92" s="6">
        <v>8.5523000000000005E-3</v>
      </c>
      <c r="E92" s="6">
        <v>9.1173999999999995E-3</v>
      </c>
      <c r="F92" s="43">
        <v>3.6537862104605523E-2</v>
      </c>
      <c r="G92" s="43">
        <v>6.2923369105236659E-3</v>
      </c>
      <c r="H92" s="8"/>
      <c r="I92" s="7">
        <f>IF('Forward Curve'!$D$7=DataValidation!$A$2,Vols!$D92*(1-(SQRT(YEARFRAC($A$2,$A92,2))*(2*$B92))),IF('Forward Curve'!$D$7=DataValidation!$A$3,Vols!$E92*(1-(SQRT(YEARFRAC($A$2,$A92,2))*(2*$B92))),IF('Forward Curve'!$D$7=DataValidation!$A$4,Vols!$D92*(1-(SQRT(YEARFRAC($A$2,$A92,2))*(2*$B92)))+0.03,IF('Forward Curve'!$D$7=DataValidation!$A$5,Vols!$G92*(1-(SQRT(YEARFRAC($A$2,$A92,2))*(2*$B92))),""))))</f>
        <v>-4.2539101244358855E-2</v>
      </c>
      <c r="J92" s="7">
        <f>IF('Forward Curve'!$D$7=DataValidation!$A$2,Vols!$D92*(1-(SQRT(YEARFRAC($A$2,$A92,2))*(1*$B92))),IF('Forward Curve'!$D$7=DataValidation!$A$3,Vols!$E92*(1-(SQRT(YEARFRAC($A$2,$A92,2))*(1*$B92))),IF('Forward Curve'!$D$7=DataValidation!$A$4,Vols!$D92*(1-(SQRT(YEARFRAC($A$2,$A92,2))*(1*$B92)))+0.03,IF('Forward Curve'!$D$7=DataValidation!$A$5,Vols!$G92*(1-(SQRT(YEARFRAC($A$2,$A92,2))*(1*$B92))),""))))</f>
        <v>-1.6993400622179428E-2</v>
      </c>
      <c r="K92" s="7">
        <f>IF('Forward Curve'!$D$7=DataValidation!$A$2,Vols!$D92*(1+(SQRT(YEARFRAC($A$2,$A92,2))*(1*$B92))),IF('Forward Curve'!$D$7=DataValidation!$A$3,Vols!$E92*(1+(SQRT(YEARFRAC($A$2,$A92,2))*(1*$B92))),IF('Forward Curve'!$D$7=DataValidation!$A$4,Vols!$D92*(1+(SQRT(YEARFRAC($A$2,$A92,2))*(1*$B92)))+0.03,IF('Forward Curve'!$D$7=DataValidation!$A$5,Vols!$G92*(1+(SQRT(YEARFRAC($A$2,$A92,2))*(1*$B92))),""))))</f>
        <v>3.4098000622179429E-2</v>
      </c>
      <c r="L92" s="7">
        <f>IF('Forward Curve'!$D$7=DataValidation!$A$2,Vols!$D92*(1+(SQRT(YEARFRAC($A$2,$A92,2))*(2*$B92))),IF('Forward Curve'!$D$7=DataValidation!$A$3,Vols!$E92*(1+(SQRT(YEARFRAC($A$2,$A92,2))*(2*$B92))),IF('Forward Curve'!$D$7=DataValidation!$A$4,Vols!$D92*(1+(SQRT(YEARFRAC($A$2,$A92,2))*(2*$B92)))+0.03,IF('Forward Curve'!$D$7=DataValidation!$A$5,Vols!$G92*(1+(SQRT(YEARFRAC($A$2,$A92,2))*(2*$B92))),""))))</f>
        <v>5.964370124435886E-2</v>
      </c>
      <c r="N92" s="48">
        <v>2.5000000000000001E-2</v>
      </c>
      <c r="O92" s="7">
        <f>IF('Forward Curve'!$D$7=DataValidation!$A$2,Vols!$N92,IF('Forward Curve'!$D$7=DataValidation!$A$3,Vols!$N92+(Vols!$E92-Vols!$D92),IF('Forward Curve'!$D$7=DataValidation!$A$4,Vols!$N92+(Vols!$F92-Vols!$D92),IF('Forward Curve'!$D$7=DataValidation!$A$5,Vols!$N92+(Vols!$G92-Vols!$D92)))))</f>
        <v>2.5000000000000001E-2</v>
      </c>
      <c r="P92" s="7">
        <f>IF('Forward Curve'!$D$7=DataValidation!$A$2,$D92+0.0025,IF('Forward Curve'!$D$7=DataValidation!$A$3,$E92+0.0025,IF('Forward Curve'!$D$7=DataValidation!$A$4,Vols!$F92+0.0025,IF('Forward Curve'!$D$7=DataValidation!$A$5,Vols!$G92+0.0025,""))))</f>
        <v>1.1052300000000001E-2</v>
      </c>
      <c r="Q92" s="7">
        <f>IF('Forward Curve'!$D$7=DataValidation!$A$2,$D92+0.005,IF('Forward Curve'!$D$7=DataValidation!$A$3,$E92+0.005,IF('Forward Curve'!$D$7=DataValidation!$A$4,Vols!$F92+0.005,IF('Forward Curve'!$D$7=DataValidation!$A$5,Vols!$G92+0.005,""))))</f>
        <v>1.35523E-2</v>
      </c>
      <c r="S92" s="51">
        <f>IF('Forward Curve'!$D$8=DataValidation!$B$2,Vols!$L92,IF('Forward Curve'!$D$8=DataValidation!$B$3,Vols!$K92,IF('Forward Curve'!$D$8=DataValidation!$B$4,Vols!$J92,IF('Forward Curve'!$D$8=DataValidation!$B$5,Vols!$I92,IF('Forward Curve'!$D$8=DataValidation!$B$7,$O92,IF('Forward Curve'!$D$8=DataValidation!$B$8,Vols!$P92,IF('Forward Curve'!$D$8=DataValidation!$B$9,Vols!$Q92,"ERROR")))))))</f>
        <v>3.4098000622179429E-2</v>
      </c>
      <c r="V92" s="37"/>
      <c r="W92" s="37"/>
    </row>
    <row r="93" spans="1:23" x14ac:dyDescent="0.25">
      <c r="A93" s="5">
        <f>'Forward Curve'!$B104</f>
        <v>46688</v>
      </c>
      <c r="B93" s="6">
        <v>1.083</v>
      </c>
      <c r="C93" s="7"/>
      <c r="D93" s="6">
        <v>8.6082999999999993E-3</v>
      </c>
      <c r="E93" s="6">
        <v>9.1734E-3</v>
      </c>
      <c r="F93" s="43">
        <v>3.6597960077485191E-2</v>
      </c>
      <c r="G93" s="43">
        <v>6.3515228843060998E-3</v>
      </c>
      <c r="H93" s="8"/>
      <c r="I93" s="7">
        <f>IF('Forward Curve'!$D$7=DataValidation!$A$2,Vols!$D93*(1-(SQRT(YEARFRAC($A$2,$A93,2))*(2*$B93))),IF('Forward Curve'!$D$7=DataValidation!$A$3,Vols!$E93*(1-(SQRT(YEARFRAC($A$2,$A93,2))*(2*$B93))),IF('Forward Curve'!$D$7=DataValidation!$A$4,Vols!$D93*(1-(SQRT(YEARFRAC($A$2,$A93,2))*(2*$B93)))+0.03,IF('Forward Curve'!$D$7=DataValidation!$A$5,Vols!$G93*(1-(SQRT(YEARFRAC($A$2,$A93,2))*(2*$B93))),""))))</f>
        <v>-4.3084395065513655E-2</v>
      </c>
      <c r="J93" s="7">
        <f>IF('Forward Curve'!$D$7=DataValidation!$A$2,Vols!$D93*(1-(SQRT(YEARFRAC($A$2,$A93,2))*(1*$B93))),IF('Forward Curve'!$D$7=DataValidation!$A$3,Vols!$E93*(1-(SQRT(YEARFRAC($A$2,$A93,2))*(1*$B93))),IF('Forward Curve'!$D$7=DataValidation!$A$4,Vols!$D93*(1-(SQRT(YEARFRAC($A$2,$A93,2))*(1*$B93)))+0.03,IF('Forward Curve'!$D$7=DataValidation!$A$5,Vols!$G93*(1-(SQRT(YEARFRAC($A$2,$A93,2))*(1*$B93))),""))))</f>
        <v>-1.7238047532756828E-2</v>
      </c>
      <c r="K93" s="7">
        <f>IF('Forward Curve'!$D$7=DataValidation!$A$2,Vols!$D93*(1+(SQRT(YEARFRAC($A$2,$A93,2))*(1*$B93))),IF('Forward Curve'!$D$7=DataValidation!$A$3,Vols!$E93*(1+(SQRT(YEARFRAC($A$2,$A93,2))*(1*$B93))),IF('Forward Curve'!$D$7=DataValidation!$A$4,Vols!$D93*(1+(SQRT(YEARFRAC($A$2,$A93,2))*(1*$B93)))+0.03,IF('Forward Curve'!$D$7=DataValidation!$A$5,Vols!$G93*(1+(SQRT(YEARFRAC($A$2,$A93,2))*(1*$B93))),""))))</f>
        <v>3.4454647532756823E-2</v>
      </c>
      <c r="L93" s="7">
        <f>IF('Forward Curve'!$D$7=DataValidation!$A$2,Vols!$D93*(1+(SQRT(YEARFRAC($A$2,$A93,2))*(2*$B93))),IF('Forward Curve'!$D$7=DataValidation!$A$3,Vols!$E93*(1+(SQRT(YEARFRAC($A$2,$A93,2))*(2*$B93))),IF('Forward Curve'!$D$7=DataValidation!$A$4,Vols!$D93*(1+(SQRT(YEARFRAC($A$2,$A93,2))*(2*$B93)))+0.03,IF('Forward Curve'!$D$7=DataValidation!$A$5,Vols!$G93*(1+(SQRT(YEARFRAC($A$2,$A93,2))*(2*$B93))),""))))</f>
        <v>6.0300995065513653E-2</v>
      </c>
      <c r="N93" s="48">
        <v>2.5000000000000001E-2</v>
      </c>
      <c r="O93" s="7">
        <f>IF('Forward Curve'!$D$7=DataValidation!$A$2,Vols!$N93,IF('Forward Curve'!$D$7=DataValidation!$A$3,Vols!$N93+(Vols!$E93-Vols!$D93),IF('Forward Curve'!$D$7=DataValidation!$A$4,Vols!$N93+(Vols!$F93-Vols!$D93),IF('Forward Curve'!$D$7=DataValidation!$A$5,Vols!$N93+(Vols!$G93-Vols!$D93)))))</f>
        <v>2.5000000000000001E-2</v>
      </c>
      <c r="P93" s="7">
        <f>IF('Forward Curve'!$D$7=DataValidation!$A$2,$D93+0.0025,IF('Forward Curve'!$D$7=DataValidation!$A$3,$E93+0.0025,IF('Forward Curve'!$D$7=DataValidation!$A$4,Vols!$F93+0.0025,IF('Forward Curve'!$D$7=DataValidation!$A$5,Vols!$G93+0.0025,""))))</f>
        <v>1.11083E-2</v>
      </c>
      <c r="Q93" s="7">
        <f>IF('Forward Curve'!$D$7=DataValidation!$A$2,$D93+0.005,IF('Forward Curve'!$D$7=DataValidation!$A$3,$E93+0.005,IF('Forward Curve'!$D$7=DataValidation!$A$4,Vols!$F93+0.005,IF('Forward Curve'!$D$7=DataValidation!$A$5,Vols!$G93+0.005,""))))</f>
        <v>1.36083E-2</v>
      </c>
      <c r="S93" s="51">
        <f>IF('Forward Curve'!$D$8=DataValidation!$B$2,Vols!$L93,IF('Forward Curve'!$D$8=DataValidation!$B$3,Vols!$K93,IF('Forward Curve'!$D$8=DataValidation!$B$4,Vols!$J93,IF('Forward Curve'!$D$8=DataValidation!$B$5,Vols!$I93,IF('Forward Curve'!$D$8=DataValidation!$B$7,$O93,IF('Forward Curve'!$D$8=DataValidation!$B$8,Vols!$P93,IF('Forward Curve'!$D$8=DataValidation!$B$9,Vols!$Q93,"ERROR")))))))</f>
        <v>3.4454647532756823E-2</v>
      </c>
      <c r="V93" s="37"/>
      <c r="W93" s="37"/>
    </row>
    <row r="94" spans="1:23" x14ac:dyDescent="0.25">
      <c r="A94" s="5">
        <f>'Forward Curve'!$B105</f>
        <v>46719</v>
      </c>
      <c r="B94" s="6">
        <v>1.0824</v>
      </c>
      <c r="C94" s="7"/>
      <c r="D94" s="6">
        <v>8.6677000000000004E-3</v>
      </c>
      <c r="E94" s="6">
        <v>9.2300000000000004E-3</v>
      </c>
      <c r="F94" s="43">
        <v>3.6654127490628241E-2</v>
      </c>
      <c r="G94" s="43">
        <v>6.4104856112239261E-3</v>
      </c>
      <c r="H94" s="8"/>
      <c r="I94" s="7">
        <f>IF('Forward Curve'!$D$7=DataValidation!$A$2,Vols!$D94*(1-(SQRT(YEARFRAC($A$2,$A94,2))*(2*$B94))),IF('Forward Curve'!$D$7=DataValidation!$A$3,Vols!$E94*(1-(SQRT(YEARFRAC($A$2,$A94,2))*(2*$B94))),IF('Forward Curve'!$D$7=DataValidation!$A$4,Vols!$D94*(1-(SQRT(YEARFRAC($A$2,$A94,2))*(2*$B94)))+0.03,IF('Forward Curve'!$D$7=DataValidation!$A$5,Vols!$G94*(1-(SQRT(YEARFRAC($A$2,$A94,2))*(2*$B94))),""))))</f>
        <v>-4.3643448528597903E-2</v>
      </c>
      <c r="J94" s="7">
        <f>IF('Forward Curve'!$D$7=DataValidation!$A$2,Vols!$D94*(1-(SQRT(YEARFRAC($A$2,$A94,2))*(1*$B94))),IF('Forward Curve'!$D$7=DataValidation!$A$3,Vols!$E94*(1-(SQRT(YEARFRAC($A$2,$A94,2))*(1*$B94))),IF('Forward Curve'!$D$7=DataValidation!$A$4,Vols!$D94*(1-(SQRT(YEARFRAC($A$2,$A94,2))*(1*$B94)))+0.03,IF('Forward Curve'!$D$7=DataValidation!$A$5,Vols!$G94*(1-(SQRT(YEARFRAC($A$2,$A94,2))*(1*$B94))),""))))</f>
        <v>-1.7487874264298951E-2</v>
      </c>
      <c r="K94" s="7">
        <f>IF('Forward Curve'!$D$7=DataValidation!$A$2,Vols!$D94*(1+(SQRT(YEARFRAC($A$2,$A94,2))*(1*$B94))),IF('Forward Curve'!$D$7=DataValidation!$A$3,Vols!$E94*(1+(SQRT(YEARFRAC($A$2,$A94,2))*(1*$B94))),IF('Forward Curve'!$D$7=DataValidation!$A$4,Vols!$D94*(1+(SQRT(YEARFRAC($A$2,$A94,2))*(1*$B94)))+0.03,IF('Forward Curve'!$D$7=DataValidation!$A$5,Vols!$G94*(1+(SQRT(YEARFRAC($A$2,$A94,2))*(1*$B94))),""))))</f>
        <v>3.4823274264298952E-2</v>
      </c>
      <c r="L94" s="7">
        <f>IF('Forward Curve'!$D$7=DataValidation!$A$2,Vols!$D94*(1+(SQRT(YEARFRAC($A$2,$A94,2))*(2*$B94))),IF('Forward Curve'!$D$7=DataValidation!$A$3,Vols!$E94*(1+(SQRT(YEARFRAC($A$2,$A94,2))*(2*$B94))),IF('Forward Curve'!$D$7=DataValidation!$A$4,Vols!$D94*(1+(SQRT(YEARFRAC($A$2,$A94,2))*(2*$B94)))+0.03,IF('Forward Curve'!$D$7=DataValidation!$A$5,Vols!$G94*(1+(SQRT(YEARFRAC($A$2,$A94,2))*(2*$B94))),""))))</f>
        <v>6.0978848528597904E-2</v>
      </c>
      <c r="N94" s="48">
        <v>2.5000000000000001E-2</v>
      </c>
      <c r="O94" s="7">
        <f>IF('Forward Curve'!$D$7=DataValidation!$A$2,Vols!$N94,IF('Forward Curve'!$D$7=DataValidation!$A$3,Vols!$N94+(Vols!$E94-Vols!$D94),IF('Forward Curve'!$D$7=DataValidation!$A$4,Vols!$N94+(Vols!$F94-Vols!$D94),IF('Forward Curve'!$D$7=DataValidation!$A$5,Vols!$N94+(Vols!$G94-Vols!$D94)))))</f>
        <v>2.5000000000000001E-2</v>
      </c>
      <c r="P94" s="7">
        <f>IF('Forward Curve'!$D$7=DataValidation!$A$2,$D94+0.0025,IF('Forward Curve'!$D$7=DataValidation!$A$3,$E94+0.0025,IF('Forward Curve'!$D$7=DataValidation!$A$4,Vols!$F94+0.0025,IF('Forward Curve'!$D$7=DataValidation!$A$5,Vols!$G94+0.0025,""))))</f>
        <v>1.1167700000000001E-2</v>
      </c>
      <c r="Q94" s="7">
        <f>IF('Forward Curve'!$D$7=DataValidation!$A$2,$D94+0.005,IF('Forward Curve'!$D$7=DataValidation!$A$3,$E94+0.005,IF('Forward Curve'!$D$7=DataValidation!$A$4,Vols!$F94+0.005,IF('Forward Curve'!$D$7=DataValidation!$A$5,Vols!$G94+0.005,""))))</f>
        <v>1.3667700000000001E-2</v>
      </c>
      <c r="S94" s="51">
        <f>IF('Forward Curve'!$D$8=DataValidation!$B$2,Vols!$L94,IF('Forward Curve'!$D$8=DataValidation!$B$3,Vols!$K94,IF('Forward Curve'!$D$8=DataValidation!$B$4,Vols!$J94,IF('Forward Curve'!$D$8=DataValidation!$B$5,Vols!$I94,IF('Forward Curve'!$D$8=DataValidation!$B$7,$O94,IF('Forward Curve'!$D$8=DataValidation!$B$8,Vols!$P94,IF('Forward Curve'!$D$8=DataValidation!$B$9,Vols!$Q94,"ERROR")))))))</f>
        <v>3.4823274264298952E-2</v>
      </c>
      <c r="V94" s="37"/>
      <c r="W94" s="37"/>
    </row>
    <row r="95" spans="1:23" x14ac:dyDescent="0.25">
      <c r="A95" s="5">
        <f>'Forward Curve'!$B106</f>
        <v>46749</v>
      </c>
      <c r="B95" s="6">
        <v>1.0822000000000001</v>
      </c>
      <c r="C95" s="7"/>
      <c r="D95" s="6">
        <v>8.7251999999999989E-3</v>
      </c>
      <c r="E95" s="6">
        <v>9.2895000000000009E-3</v>
      </c>
      <c r="F95" s="43">
        <v>3.6721090358857601E-2</v>
      </c>
      <c r="G95" s="43">
        <v>6.4721716498677652E-3</v>
      </c>
      <c r="H95" s="8"/>
      <c r="I95" s="7">
        <f>IF('Forward Curve'!$D$7=DataValidation!$A$2,Vols!$D95*(1-(SQRT(YEARFRAC($A$2,$A95,2))*(2*$B95))),IF('Forward Curve'!$D$7=DataValidation!$A$3,Vols!$E95*(1-(SQRT(YEARFRAC($A$2,$A95,2))*(2*$B95))),IF('Forward Curve'!$D$7=DataValidation!$A$4,Vols!$D95*(1-(SQRT(YEARFRAC($A$2,$A95,2))*(2*$B95)))+0.03,IF('Forward Curve'!$D$7=DataValidation!$A$5,Vols!$G95*(1-(SQRT(YEARFRAC($A$2,$A95,2))*(2*$B95))),""))))</f>
        <v>-4.4204735910360969E-2</v>
      </c>
      <c r="J95" s="7">
        <f>IF('Forward Curve'!$D$7=DataValidation!$A$2,Vols!$D95*(1-(SQRT(YEARFRAC($A$2,$A95,2))*(1*$B95))),IF('Forward Curve'!$D$7=DataValidation!$A$3,Vols!$E95*(1-(SQRT(YEARFRAC($A$2,$A95,2))*(1*$B95))),IF('Forward Curve'!$D$7=DataValidation!$A$4,Vols!$D95*(1-(SQRT(YEARFRAC($A$2,$A95,2))*(1*$B95)))+0.03,IF('Forward Curve'!$D$7=DataValidation!$A$5,Vols!$G95*(1-(SQRT(YEARFRAC($A$2,$A95,2))*(1*$B95))),""))))</f>
        <v>-1.7739767955180487E-2</v>
      </c>
      <c r="K95" s="7">
        <f>IF('Forward Curve'!$D$7=DataValidation!$A$2,Vols!$D95*(1+(SQRT(YEARFRAC($A$2,$A95,2))*(1*$B95))),IF('Forward Curve'!$D$7=DataValidation!$A$3,Vols!$E95*(1+(SQRT(YEARFRAC($A$2,$A95,2))*(1*$B95))),IF('Forward Curve'!$D$7=DataValidation!$A$4,Vols!$D95*(1+(SQRT(YEARFRAC($A$2,$A95,2))*(1*$B95)))+0.03,IF('Forward Curve'!$D$7=DataValidation!$A$5,Vols!$G95*(1+(SQRT(YEARFRAC($A$2,$A95,2))*(1*$B95))),""))))</f>
        <v>3.5190167955180478E-2</v>
      </c>
      <c r="L95" s="7">
        <f>IF('Forward Curve'!$D$7=DataValidation!$A$2,Vols!$D95*(1+(SQRT(YEARFRAC($A$2,$A95,2))*(2*$B95))),IF('Forward Curve'!$D$7=DataValidation!$A$3,Vols!$E95*(1+(SQRT(YEARFRAC($A$2,$A95,2))*(2*$B95))),IF('Forward Curve'!$D$7=DataValidation!$A$4,Vols!$D95*(1+(SQRT(YEARFRAC($A$2,$A95,2))*(2*$B95)))+0.03,IF('Forward Curve'!$D$7=DataValidation!$A$5,Vols!$G95*(1+(SQRT(YEARFRAC($A$2,$A95,2))*(2*$B95))),""))))</f>
        <v>6.1655135910360967E-2</v>
      </c>
      <c r="N95" s="48">
        <v>2.5000000000000001E-2</v>
      </c>
      <c r="O95" s="7">
        <f>IF('Forward Curve'!$D$7=DataValidation!$A$2,Vols!$N95,IF('Forward Curve'!$D$7=DataValidation!$A$3,Vols!$N95+(Vols!$E95-Vols!$D95),IF('Forward Curve'!$D$7=DataValidation!$A$4,Vols!$N95+(Vols!$F95-Vols!$D95),IF('Forward Curve'!$D$7=DataValidation!$A$5,Vols!$N95+(Vols!$G95-Vols!$D95)))))</f>
        <v>2.5000000000000001E-2</v>
      </c>
      <c r="P95" s="7">
        <f>IF('Forward Curve'!$D$7=DataValidation!$A$2,$D95+0.0025,IF('Forward Curve'!$D$7=DataValidation!$A$3,$E95+0.0025,IF('Forward Curve'!$D$7=DataValidation!$A$4,Vols!$F95+0.0025,IF('Forward Curve'!$D$7=DataValidation!$A$5,Vols!$G95+0.0025,""))))</f>
        <v>1.1225199999999999E-2</v>
      </c>
      <c r="Q95" s="7">
        <f>IF('Forward Curve'!$D$7=DataValidation!$A$2,$D95+0.005,IF('Forward Curve'!$D$7=DataValidation!$A$3,$E95+0.005,IF('Forward Curve'!$D$7=DataValidation!$A$4,Vols!$F95+0.005,IF('Forward Curve'!$D$7=DataValidation!$A$5,Vols!$G95+0.005,""))))</f>
        <v>1.37252E-2</v>
      </c>
      <c r="S95" s="51">
        <f>IF('Forward Curve'!$D$8=DataValidation!$B$2,Vols!$L95,IF('Forward Curve'!$D$8=DataValidation!$B$3,Vols!$K95,IF('Forward Curve'!$D$8=DataValidation!$B$4,Vols!$J95,IF('Forward Curve'!$D$8=DataValidation!$B$5,Vols!$I95,IF('Forward Curve'!$D$8=DataValidation!$B$7,$O95,IF('Forward Curve'!$D$8=DataValidation!$B$8,Vols!$P95,IF('Forward Curve'!$D$8=DataValidation!$B$9,Vols!$Q95,"ERROR")))))))</f>
        <v>3.5190167955180478E-2</v>
      </c>
      <c r="V95" s="37"/>
      <c r="W95" s="37"/>
    </row>
    <row r="96" spans="1:23" x14ac:dyDescent="0.25">
      <c r="A96" s="5">
        <f>'Forward Curve'!$B107</f>
        <v>46780</v>
      </c>
      <c r="B96" s="6">
        <v>1.1549</v>
      </c>
      <c r="C96" s="7"/>
      <c r="D96" s="6">
        <v>8.7804000000000007E-3</v>
      </c>
      <c r="E96" s="6">
        <v>9.2934000000000003E-3</v>
      </c>
      <c r="F96" s="43">
        <v>3.6770079888141752E-2</v>
      </c>
      <c r="G96" s="43">
        <v>6.5320629946818975E-3</v>
      </c>
      <c r="H96" s="8"/>
      <c r="I96" s="7">
        <f>IF('Forward Curve'!$D$7=DataValidation!$A$2,Vols!$D96*(1-(SQRT(YEARFRAC($A$2,$A96,2))*(2*$B96))),IF('Forward Curve'!$D$7=DataValidation!$A$3,Vols!$E96*(1-(SQRT(YEARFRAC($A$2,$A96,2))*(2*$B96))),IF('Forward Curve'!$D$7=DataValidation!$A$4,Vols!$D96*(1-(SQRT(YEARFRAC($A$2,$A96,2))*(2*$B96)))+0.03,IF('Forward Curve'!$D$7=DataValidation!$A$5,Vols!$G96*(1-(SQRT(YEARFRAC($A$2,$A96,2))*(2*$B96))),""))))</f>
        <v>-4.8373320334053345E-2</v>
      </c>
      <c r="J96" s="7">
        <f>IF('Forward Curve'!$D$7=DataValidation!$A$2,Vols!$D96*(1-(SQRT(YEARFRAC($A$2,$A96,2))*(1*$B96))),IF('Forward Curve'!$D$7=DataValidation!$A$3,Vols!$E96*(1-(SQRT(YEARFRAC($A$2,$A96,2))*(1*$B96))),IF('Forward Curve'!$D$7=DataValidation!$A$4,Vols!$D96*(1-(SQRT(YEARFRAC($A$2,$A96,2))*(1*$B96)))+0.03,IF('Forward Curve'!$D$7=DataValidation!$A$5,Vols!$G96*(1-(SQRT(YEARFRAC($A$2,$A96,2))*(1*$B96))),""))))</f>
        <v>-1.9796460167026672E-2</v>
      </c>
      <c r="K96" s="7">
        <f>IF('Forward Curve'!$D$7=DataValidation!$A$2,Vols!$D96*(1+(SQRT(YEARFRAC($A$2,$A96,2))*(1*$B96))),IF('Forward Curve'!$D$7=DataValidation!$A$3,Vols!$E96*(1+(SQRT(YEARFRAC($A$2,$A96,2))*(1*$B96))),IF('Forward Curve'!$D$7=DataValidation!$A$4,Vols!$D96*(1+(SQRT(YEARFRAC($A$2,$A96,2))*(1*$B96)))+0.03,IF('Forward Curve'!$D$7=DataValidation!$A$5,Vols!$G96*(1+(SQRT(YEARFRAC($A$2,$A96,2))*(1*$B96))),""))))</f>
        <v>3.7357260167026674E-2</v>
      </c>
      <c r="L96" s="7">
        <f>IF('Forward Curve'!$D$7=DataValidation!$A$2,Vols!$D96*(1+(SQRT(YEARFRAC($A$2,$A96,2))*(2*$B96))),IF('Forward Curve'!$D$7=DataValidation!$A$3,Vols!$E96*(1+(SQRT(YEARFRAC($A$2,$A96,2))*(2*$B96))),IF('Forward Curve'!$D$7=DataValidation!$A$4,Vols!$D96*(1+(SQRT(YEARFRAC($A$2,$A96,2))*(2*$B96)))+0.03,IF('Forward Curve'!$D$7=DataValidation!$A$5,Vols!$G96*(1+(SQRT(YEARFRAC($A$2,$A96,2))*(2*$B96))),""))))</f>
        <v>6.5934120334053339E-2</v>
      </c>
      <c r="N96" s="48">
        <v>2.5000000000000001E-2</v>
      </c>
      <c r="O96" s="7">
        <f>IF('Forward Curve'!$D$7=DataValidation!$A$2,Vols!$N96,IF('Forward Curve'!$D$7=DataValidation!$A$3,Vols!$N96+(Vols!$E96-Vols!$D96),IF('Forward Curve'!$D$7=DataValidation!$A$4,Vols!$N96+(Vols!$F96-Vols!$D96),IF('Forward Curve'!$D$7=DataValidation!$A$5,Vols!$N96+(Vols!$G96-Vols!$D96)))))</f>
        <v>2.5000000000000001E-2</v>
      </c>
      <c r="P96" s="7">
        <f>IF('Forward Curve'!$D$7=DataValidation!$A$2,$D96+0.0025,IF('Forward Curve'!$D$7=DataValidation!$A$3,$E96+0.0025,IF('Forward Curve'!$D$7=DataValidation!$A$4,Vols!$F96+0.0025,IF('Forward Curve'!$D$7=DataValidation!$A$5,Vols!$G96+0.0025,""))))</f>
        <v>1.1280400000000001E-2</v>
      </c>
      <c r="Q96" s="7">
        <f>IF('Forward Curve'!$D$7=DataValidation!$A$2,$D96+0.005,IF('Forward Curve'!$D$7=DataValidation!$A$3,$E96+0.005,IF('Forward Curve'!$D$7=DataValidation!$A$4,Vols!$F96+0.005,IF('Forward Curve'!$D$7=DataValidation!$A$5,Vols!$G96+0.005,""))))</f>
        <v>1.3780400000000002E-2</v>
      </c>
      <c r="S96" s="51">
        <f>IF('Forward Curve'!$D$8=DataValidation!$B$2,Vols!$L96,IF('Forward Curve'!$D$8=DataValidation!$B$3,Vols!$K96,IF('Forward Curve'!$D$8=DataValidation!$B$4,Vols!$J96,IF('Forward Curve'!$D$8=DataValidation!$B$5,Vols!$I96,IF('Forward Curve'!$D$8=DataValidation!$B$7,$O96,IF('Forward Curve'!$D$8=DataValidation!$B$8,Vols!$P96,IF('Forward Curve'!$D$8=DataValidation!$B$9,Vols!$Q96,"ERROR")))))))</f>
        <v>3.7357260167026674E-2</v>
      </c>
      <c r="V96" s="37"/>
      <c r="W96" s="37"/>
    </row>
    <row r="97" spans="1:23" x14ac:dyDescent="0.25">
      <c r="A97" s="5">
        <f>'Forward Curve'!$B108</f>
        <v>46811</v>
      </c>
      <c r="B97" s="6">
        <v>1.2411000000000001</v>
      </c>
      <c r="C97" s="7"/>
      <c r="D97" s="6">
        <v>8.8359000000000007E-3</v>
      </c>
      <c r="E97" s="6">
        <v>9.2883000000000011E-3</v>
      </c>
      <c r="F97" s="43">
        <v>3.6825833805071595E-2</v>
      </c>
      <c r="G97" s="43">
        <v>6.5870162009370337E-3</v>
      </c>
      <c r="H97" s="8"/>
      <c r="I97" s="7">
        <f>IF('Forward Curve'!$D$7=DataValidation!$A$2,Vols!$D97*(1-(SQRT(YEARFRAC($A$2,$A97,2))*(2*$B97))),IF('Forward Curve'!$D$7=DataValidation!$A$3,Vols!$E97*(1-(SQRT(YEARFRAC($A$2,$A97,2))*(2*$B97))),IF('Forward Curve'!$D$7=DataValidation!$A$4,Vols!$D97*(1-(SQRT(YEARFRAC($A$2,$A97,2))*(2*$B97)))+0.03,IF('Forward Curve'!$D$7=DataValidation!$A$5,Vols!$G97*(1-(SQRT(YEARFRAC($A$2,$A97,2))*(2*$B97))),""))))</f>
        <v>-5.3306101110000011E-2</v>
      </c>
      <c r="J97" s="7">
        <f>IF('Forward Curve'!$D$7=DataValidation!$A$2,Vols!$D97*(1-(SQRT(YEARFRAC($A$2,$A97,2))*(1*$B97))),IF('Forward Curve'!$D$7=DataValidation!$A$3,Vols!$E97*(1-(SQRT(YEARFRAC($A$2,$A97,2))*(1*$B97))),IF('Forward Curve'!$D$7=DataValidation!$A$4,Vols!$D97*(1-(SQRT(YEARFRAC($A$2,$A97,2))*(1*$B97)))+0.03,IF('Forward Curve'!$D$7=DataValidation!$A$5,Vols!$G97*(1-(SQRT(YEARFRAC($A$2,$A97,2))*(1*$B97))),""))))</f>
        <v>-2.2235100555000005E-2</v>
      </c>
      <c r="K97" s="7">
        <f>IF('Forward Curve'!$D$7=DataValidation!$A$2,Vols!$D97*(1+(SQRT(YEARFRAC($A$2,$A97,2))*(1*$B97))),IF('Forward Curve'!$D$7=DataValidation!$A$3,Vols!$E97*(1+(SQRT(YEARFRAC($A$2,$A97,2))*(1*$B97))),IF('Forward Curve'!$D$7=DataValidation!$A$4,Vols!$D97*(1+(SQRT(YEARFRAC($A$2,$A97,2))*(1*$B97)))+0.03,IF('Forward Curve'!$D$7=DataValidation!$A$5,Vols!$G97*(1+(SQRT(YEARFRAC($A$2,$A97,2))*(1*$B97))),""))))</f>
        <v>3.9906900555000006E-2</v>
      </c>
      <c r="L97" s="7">
        <f>IF('Forward Curve'!$D$7=DataValidation!$A$2,Vols!$D97*(1+(SQRT(YEARFRAC($A$2,$A97,2))*(2*$B97))),IF('Forward Curve'!$D$7=DataValidation!$A$3,Vols!$E97*(1+(SQRT(YEARFRAC($A$2,$A97,2))*(2*$B97))),IF('Forward Curve'!$D$7=DataValidation!$A$4,Vols!$D97*(1+(SQRT(YEARFRAC($A$2,$A97,2))*(2*$B97)))+0.03,IF('Forward Curve'!$D$7=DataValidation!$A$5,Vols!$G97*(1+(SQRT(YEARFRAC($A$2,$A97,2))*(2*$B97))),""))))</f>
        <v>7.0977901110000019E-2</v>
      </c>
      <c r="N97" s="48">
        <v>2.5000000000000001E-2</v>
      </c>
      <c r="O97" s="7">
        <f>IF('Forward Curve'!$D$7=DataValidation!$A$2,Vols!$N97,IF('Forward Curve'!$D$7=DataValidation!$A$3,Vols!$N97+(Vols!$E97-Vols!$D97),IF('Forward Curve'!$D$7=DataValidation!$A$4,Vols!$N97+(Vols!$F97-Vols!$D97),IF('Forward Curve'!$D$7=DataValidation!$A$5,Vols!$N97+(Vols!$G97-Vols!$D97)))))</f>
        <v>2.5000000000000001E-2</v>
      </c>
      <c r="P97" s="7">
        <f>IF('Forward Curve'!$D$7=DataValidation!$A$2,$D97+0.0025,IF('Forward Curve'!$D$7=DataValidation!$A$3,$E97+0.0025,IF('Forward Curve'!$D$7=DataValidation!$A$4,Vols!$F97+0.0025,IF('Forward Curve'!$D$7=DataValidation!$A$5,Vols!$G97+0.0025,""))))</f>
        <v>1.1335900000000001E-2</v>
      </c>
      <c r="Q97" s="7">
        <f>IF('Forward Curve'!$D$7=DataValidation!$A$2,$D97+0.005,IF('Forward Curve'!$D$7=DataValidation!$A$3,$E97+0.005,IF('Forward Curve'!$D$7=DataValidation!$A$4,Vols!$F97+0.005,IF('Forward Curve'!$D$7=DataValidation!$A$5,Vols!$G97+0.005,""))))</f>
        <v>1.3835900000000002E-2</v>
      </c>
      <c r="S97" s="51">
        <f>IF('Forward Curve'!$D$8=DataValidation!$B$2,Vols!$L97,IF('Forward Curve'!$D$8=DataValidation!$B$3,Vols!$K97,IF('Forward Curve'!$D$8=DataValidation!$B$4,Vols!$J97,IF('Forward Curve'!$D$8=DataValidation!$B$5,Vols!$I97,IF('Forward Curve'!$D$8=DataValidation!$B$7,$O97,IF('Forward Curve'!$D$8=DataValidation!$B$8,Vols!$P97,IF('Forward Curve'!$D$8=DataValidation!$B$9,Vols!$Q97,"ERROR")))))))</f>
        <v>3.9906900555000006E-2</v>
      </c>
      <c r="V97" s="37"/>
      <c r="W97" s="37"/>
    </row>
    <row r="98" spans="1:23" x14ac:dyDescent="0.25">
      <c r="A98" s="5">
        <f>'Forward Curve'!$B109</f>
        <v>46840</v>
      </c>
      <c r="B98" s="6">
        <v>1.3484</v>
      </c>
      <c r="C98" s="7"/>
      <c r="D98" s="6">
        <v>8.7218999999999994E-3</v>
      </c>
      <c r="E98" s="6">
        <v>9.2891999999999992E-3</v>
      </c>
      <c r="F98" s="43">
        <v>3.6891589898381968E-2</v>
      </c>
      <c r="G98" s="43">
        <v>6.6467615082894073E-3</v>
      </c>
      <c r="H98" s="8"/>
      <c r="I98" s="7">
        <f>IF('Forward Curve'!$D$7=DataValidation!$A$2,Vols!$D98*(1-(SQRT(YEARFRAC($A$2,$A98,2))*(2*$B98))),IF('Forward Curve'!$D$7=DataValidation!$A$3,Vols!$E98*(1-(SQRT(YEARFRAC($A$2,$A98,2))*(2*$B98))),IF('Forward Curve'!$D$7=DataValidation!$A$4,Vols!$D98*(1-(SQRT(YEARFRAC($A$2,$A98,2))*(2*$B98)))+0.03,IF('Forward Curve'!$D$7=DataValidation!$A$5,Vols!$G98*(1-(SQRT(YEARFRAC($A$2,$A98,2))*(2*$B98))),""))))</f>
        <v>-5.8255092087384608E-2</v>
      </c>
      <c r="J98" s="7">
        <f>IF('Forward Curve'!$D$7=DataValidation!$A$2,Vols!$D98*(1-(SQRT(YEARFRAC($A$2,$A98,2))*(1*$B98))),IF('Forward Curve'!$D$7=DataValidation!$A$3,Vols!$E98*(1-(SQRT(YEARFRAC($A$2,$A98,2))*(1*$B98))),IF('Forward Curve'!$D$7=DataValidation!$A$4,Vols!$D98*(1-(SQRT(YEARFRAC($A$2,$A98,2))*(1*$B98)))+0.03,IF('Forward Curve'!$D$7=DataValidation!$A$5,Vols!$G98*(1-(SQRT(YEARFRAC($A$2,$A98,2))*(1*$B98))),""))))</f>
        <v>-2.4766596043692302E-2</v>
      </c>
      <c r="K98" s="7">
        <f>IF('Forward Curve'!$D$7=DataValidation!$A$2,Vols!$D98*(1+(SQRT(YEARFRAC($A$2,$A98,2))*(1*$B98))),IF('Forward Curve'!$D$7=DataValidation!$A$3,Vols!$E98*(1+(SQRT(YEARFRAC($A$2,$A98,2))*(1*$B98))),IF('Forward Curve'!$D$7=DataValidation!$A$4,Vols!$D98*(1+(SQRT(YEARFRAC($A$2,$A98,2))*(1*$B98)))+0.03,IF('Forward Curve'!$D$7=DataValidation!$A$5,Vols!$G98*(1+(SQRT(YEARFRAC($A$2,$A98,2))*(1*$B98))),""))))</f>
        <v>4.2210396043692297E-2</v>
      </c>
      <c r="L98" s="7">
        <f>IF('Forward Curve'!$D$7=DataValidation!$A$2,Vols!$D98*(1+(SQRT(YEARFRAC($A$2,$A98,2))*(2*$B98))),IF('Forward Curve'!$D$7=DataValidation!$A$3,Vols!$E98*(1+(SQRT(YEARFRAC($A$2,$A98,2))*(2*$B98))),IF('Forward Curve'!$D$7=DataValidation!$A$4,Vols!$D98*(1+(SQRT(YEARFRAC($A$2,$A98,2))*(2*$B98)))+0.03,IF('Forward Curve'!$D$7=DataValidation!$A$5,Vols!$G98*(1+(SQRT(YEARFRAC($A$2,$A98,2))*(2*$B98))),""))))</f>
        <v>7.5698892087384603E-2</v>
      </c>
      <c r="N98" s="48">
        <v>2.5000000000000001E-2</v>
      </c>
      <c r="O98" s="7">
        <f>IF('Forward Curve'!$D$7=DataValidation!$A$2,Vols!$N98,IF('Forward Curve'!$D$7=DataValidation!$A$3,Vols!$N98+(Vols!$E98-Vols!$D98),IF('Forward Curve'!$D$7=DataValidation!$A$4,Vols!$N98+(Vols!$F98-Vols!$D98),IF('Forward Curve'!$D$7=DataValidation!$A$5,Vols!$N98+(Vols!$G98-Vols!$D98)))))</f>
        <v>2.5000000000000001E-2</v>
      </c>
      <c r="P98" s="7">
        <f>IF('Forward Curve'!$D$7=DataValidation!$A$2,$D98+0.0025,IF('Forward Curve'!$D$7=DataValidation!$A$3,$E98+0.0025,IF('Forward Curve'!$D$7=DataValidation!$A$4,Vols!$F98+0.0025,IF('Forward Curve'!$D$7=DataValidation!$A$5,Vols!$G98+0.0025,""))))</f>
        <v>1.12219E-2</v>
      </c>
      <c r="Q98" s="7">
        <f>IF('Forward Curve'!$D$7=DataValidation!$A$2,$D98+0.005,IF('Forward Curve'!$D$7=DataValidation!$A$3,$E98+0.005,IF('Forward Curve'!$D$7=DataValidation!$A$4,Vols!$F98+0.005,IF('Forward Curve'!$D$7=DataValidation!$A$5,Vols!$G98+0.005,""))))</f>
        <v>1.3721899999999999E-2</v>
      </c>
      <c r="S98" s="51">
        <f>IF('Forward Curve'!$D$8=DataValidation!$B$2,Vols!$L98,IF('Forward Curve'!$D$8=DataValidation!$B$3,Vols!$K98,IF('Forward Curve'!$D$8=DataValidation!$B$4,Vols!$J98,IF('Forward Curve'!$D$8=DataValidation!$B$5,Vols!$I98,IF('Forward Curve'!$D$8=DataValidation!$B$7,$O98,IF('Forward Curve'!$D$8=DataValidation!$B$8,Vols!$P98,IF('Forward Curve'!$D$8=DataValidation!$B$9,Vols!$Q98,"ERROR")))))))</f>
        <v>4.2210396043692297E-2</v>
      </c>
      <c r="V98" s="37"/>
      <c r="W98" s="37"/>
    </row>
    <row r="99" spans="1:23" x14ac:dyDescent="0.25">
      <c r="A99" s="5">
        <f>'Forward Curve'!$B110</f>
        <v>46871</v>
      </c>
      <c r="B99" s="6">
        <v>1.3578000000000001</v>
      </c>
      <c r="C99" s="7"/>
      <c r="D99" s="6">
        <v>8.7539000000000002E-3</v>
      </c>
      <c r="E99" s="6">
        <v>9.3217999999999999E-3</v>
      </c>
      <c r="F99" s="43">
        <v>3.6695794730060072E-2</v>
      </c>
      <c r="G99" s="43">
        <v>6.7057049981936465E-3</v>
      </c>
      <c r="H99" s="8"/>
      <c r="I99" s="7">
        <f>IF('Forward Curve'!$D$7=DataValidation!$A$2,Vols!$D99*(1-(SQRT(YEARFRAC($A$2,$A99,2))*(2*$B99))),IF('Forward Curve'!$D$7=DataValidation!$A$3,Vols!$E99*(1-(SQRT(YEARFRAC($A$2,$A99,2))*(2*$B99))),IF('Forward Curve'!$D$7=DataValidation!$A$4,Vols!$D99*(1-(SQRT(YEARFRAC($A$2,$A99,2))*(2*$B99)))+0.03,IF('Forward Curve'!$D$7=DataValidation!$A$5,Vols!$G99*(1-(SQRT(YEARFRAC($A$2,$A99,2))*(2*$B99))),""))))</f>
        <v>-5.9295944753892139E-2</v>
      </c>
      <c r="J99" s="7">
        <f>IF('Forward Curve'!$D$7=DataValidation!$A$2,Vols!$D99*(1-(SQRT(YEARFRAC($A$2,$A99,2))*(1*$B99))),IF('Forward Curve'!$D$7=DataValidation!$A$3,Vols!$E99*(1-(SQRT(YEARFRAC($A$2,$A99,2))*(1*$B99))),IF('Forward Curve'!$D$7=DataValidation!$A$4,Vols!$D99*(1-(SQRT(YEARFRAC($A$2,$A99,2))*(1*$B99)))+0.03,IF('Forward Curve'!$D$7=DataValidation!$A$5,Vols!$G99*(1-(SQRT(YEARFRAC($A$2,$A99,2))*(1*$B99))),""))))</f>
        <v>-2.5271022376946069E-2</v>
      </c>
      <c r="K99" s="7">
        <f>IF('Forward Curve'!$D$7=DataValidation!$A$2,Vols!$D99*(1+(SQRT(YEARFRAC($A$2,$A99,2))*(1*$B99))),IF('Forward Curve'!$D$7=DataValidation!$A$3,Vols!$E99*(1+(SQRT(YEARFRAC($A$2,$A99,2))*(1*$B99))),IF('Forward Curve'!$D$7=DataValidation!$A$4,Vols!$D99*(1+(SQRT(YEARFRAC($A$2,$A99,2))*(1*$B99)))+0.03,IF('Forward Curve'!$D$7=DataValidation!$A$5,Vols!$G99*(1+(SQRT(YEARFRAC($A$2,$A99,2))*(1*$B99))),""))))</f>
        <v>4.2778822376946066E-2</v>
      </c>
      <c r="L99" s="7">
        <f>IF('Forward Curve'!$D$7=DataValidation!$A$2,Vols!$D99*(1+(SQRT(YEARFRAC($A$2,$A99,2))*(2*$B99))),IF('Forward Curve'!$D$7=DataValidation!$A$3,Vols!$E99*(1+(SQRT(YEARFRAC($A$2,$A99,2))*(2*$B99))),IF('Forward Curve'!$D$7=DataValidation!$A$4,Vols!$D99*(1+(SQRT(YEARFRAC($A$2,$A99,2))*(2*$B99)))+0.03,IF('Forward Curve'!$D$7=DataValidation!$A$5,Vols!$G99*(1+(SQRT(YEARFRAC($A$2,$A99,2))*(2*$B99))),""))))</f>
        <v>7.6803744753892136E-2</v>
      </c>
      <c r="N99" s="48">
        <v>2.5000000000000001E-2</v>
      </c>
      <c r="O99" s="7">
        <f>IF('Forward Curve'!$D$7=DataValidation!$A$2,Vols!$N99,IF('Forward Curve'!$D$7=DataValidation!$A$3,Vols!$N99+(Vols!$E99-Vols!$D99),IF('Forward Curve'!$D$7=DataValidation!$A$4,Vols!$N99+(Vols!$F99-Vols!$D99),IF('Forward Curve'!$D$7=DataValidation!$A$5,Vols!$N99+(Vols!$G99-Vols!$D99)))))</f>
        <v>2.5000000000000001E-2</v>
      </c>
      <c r="P99" s="7">
        <f>IF('Forward Curve'!$D$7=DataValidation!$A$2,$D99+0.0025,IF('Forward Curve'!$D$7=DataValidation!$A$3,$E99+0.0025,IF('Forward Curve'!$D$7=DataValidation!$A$4,Vols!$F99+0.0025,IF('Forward Curve'!$D$7=DataValidation!$A$5,Vols!$G99+0.0025,""))))</f>
        <v>1.1253900000000001E-2</v>
      </c>
      <c r="Q99" s="7">
        <f>IF('Forward Curve'!$D$7=DataValidation!$A$2,$D99+0.005,IF('Forward Curve'!$D$7=DataValidation!$A$3,$E99+0.005,IF('Forward Curve'!$D$7=DataValidation!$A$4,Vols!$F99+0.005,IF('Forward Curve'!$D$7=DataValidation!$A$5,Vols!$G99+0.005,""))))</f>
        <v>1.3753899999999999E-2</v>
      </c>
      <c r="S99" s="51">
        <f>IF('Forward Curve'!$D$8=DataValidation!$B$2,Vols!$L99,IF('Forward Curve'!$D$8=DataValidation!$B$3,Vols!$K99,IF('Forward Curve'!$D$8=DataValidation!$B$4,Vols!$J99,IF('Forward Curve'!$D$8=DataValidation!$B$5,Vols!$I99,IF('Forward Curve'!$D$8=DataValidation!$B$7,$O99,IF('Forward Curve'!$D$8=DataValidation!$B$8,Vols!$P99,IF('Forward Curve'!$D$8=DataValidation!$B$9,Vols!$Q99,"ERROR")))))))</f>
        <v>4.2778822376946066E-2</v>
      </c>
      <c r="V99" s="37"/>
      <c r="W99" s="37"/>
    </row>
    <row r="100" spans="1:23" x14ac:dyDescent="0.25">
      <c r="A100" s="5">
        <f>'Forward Curve'!$B111</f>
        <v>46901</v>
      </c>
      <c r="B100" s="6">
        <v>1.3574999999999999</v>
      </c>
      <c r="C100" s="7"/>
      <c r="D100" s="6">
        <v>8.8085000000000004E-3</v>
      </c>
      <c r="E100" s="6">
        <v>9.3877000000000006E-3</v>
      </c>
      <c r="F100" s="43">
        <v>3.6750796895615778E-2</v>
      </c>
      <c r="G100" s="43">
        <v>6.7625977652019387E-3</v>
      </c>
      <c r="H100" s="8"/>
      <c r="I100" s="7">
        <f>IF('Forward Curve'!$D$7=DataValidation!$A$2,Vols!$D100*(1-(SQRT(YEARFRAC($A$2,$A100,2))*(2*$B100))),IF('Forward Curve'!$D$7=DataValidation!$A$3,Vols!$E100*(1-(SQRT(YEARFRAC($A$2,$A100,2))*(2*$B100))),IF('Forward Curve'!$D$7=DataValidation!$A$4,Vols!$D100*(1-(SQRT(YEARFRAC($A$2,$A100,2))*(2*$B100)))+0.03,IF('Forward Curve'!$D$7=DataValidation!$A$5,Vols!$G100*(1-(SQRT(YEARFRAC($A$2,$A100,2))*(2*$B100))),""))))</f>
        <v>-5.9997874398993303E-2</v>
      </c>
      <c r="J100" s="7">
        <f>IF('Forward Curve'!$D$7=DataValidation!$A$2,Vols!$D100*(1-(SQRT(YEARFRAC($A$2,$A100,2))*(1*$B100))),IF('Forward Curve'!$D$7=DataValidation!$A$3,Vols!$E100*(1-(SQRT(YEARFRAC($A$2,$A100,2))*(1*$B100))),IF('Forward Curve'!$D$7=DataValidation!$A$4,Vols!$D100*(1-(SQRT(YEARFRAC($A$2,$A100,2))*(1*$B100)))+0.03,IF('Forward Curve'!$D$7=DataValidation!$A$5,Vols!$G100*(1-(SQRT(YEARFRAC($A$2,$A100,2))*(1*$B100))),""))))</f>
        <v>-2.559468719949665E-2</v>
      </c>
      <c r="K100" s="7">
        <f>IF('Forward Curve'!$D$7=DataValidation!$A$2,Vols!$D100*(1+(SQRT(YEARFRAC($A$2,$A100,2))*(1*$B100))),IF('Forward Curve'!$D$7=DataValidation!$A$3,Vols!$E100*(1+(SQRT(YEARFRAC($A$2,$A100,2))*(1*$B100))),IF('Forward Curve'!$D$7=DataValidation!$A$4,Vols!$D100*(1+(SQRT(YEARFRAC($A$2,$A100,2))*(1*$B100)))+0.03,IF('Forward Curve'!$D$7=DataValidation!$A$5,Vols!$G100*(1+(SQRT(YEARFRAC($A$2,$A100,2))*(1*$B100))),""))))</f>
        <v>4.3211687199496654E-2</v>
      </c>
      <c r="L100" s="7">
        <f>IF('Forward Curve'!$D$7=DataValidation!$A$2,Vols!$D100*(1+(SQRT(YEARFRAC($A$2,$A100,2))*(2*$B100))),IF('Forward Curve'!$D$7=DataValidation!$A$3,Vols!$E100*(1+(SQRT(YEARFRAC($A$2,$A100,2))*(2*$B100))),IF('Forward Curve'!$D$7=DataValidation!$A$4,Vols!$D100*(1+(SQRT(YEARFRAC($A$2,$A100,2))*(2*$B100)))+0.03,IF('Forward Curve'!$D$7=DataValidation!$A$5,Vols!$G100*(1+(SQRT(YEARFRAC($A$2,$A100,2))*(2*$B100))),""))))</f>
        <v>7.7614874398993297E-2</v>
      </c>
      <c r="N100" s="48">
        <v>2.5000000000000001E-2</v>
      </c>
      <c r="O100" s="7">
        <f>IF('Forward Curve'!$D$7=DataValidation!$A$2,Vols!$N100,IF('Forward Curve'!$D$7=DataValidation!$A$3,Vols!$N100+(Vols!$E100-Vols!$D100),IF('Forward Curve'!$D$7=DataValidation!$A$4,Vols!$N100+(Vols!$F100-Vols!$D100),IF('Forward Curve'!$D$7=DataValidation!$A$5,Vols!$N100+(Vols!$G100-Vols!$D100)))))</f>
        <v>2.5000000000000001E-2</v>
      </c>
      <c r="P100" s="7">
        <f>IF('Forward Curve'!$D$7=DataValidation!$A$2,$D100+0.0025,IF('Forward Curve'!$D$7=DataValidation!$A$3,$E100+0.0025,IF('Forward Curve'!$D$7=DataValidation!$A$4,Vols!$F100+0.0025,IF('Forward Curve'!$D$7=DataValidation!$A$5,Vols!$G100+0.0025,""))))</f>
        <v>1.1308500000000001E-2</v>
      </c>
      <c r="Q100" s="7">
        <f>IF('Forward Curve'!$D$7=DataValidation!$A$2,$D100+0.005,IF('Forward Curve'!$D$7=DataValidation!$A$3,$E100+0.005,IF('Forward Curve'!$D$7=DataValidation!$A$4,Vols!$F100+0.005,IF('Forward Curve'!$D$7=DataValidation!$A$5,Vols!$G100+0.005,""))))</f>
        <v>1.3808500000000001E-2</v>
      </c>
      <c r="S100" s="51">
        <f>IF('Forward Curve'!$D$8=DataValidation!$B$2,Vols!$L100,IF('Forward Curve'!$D$8=DataValidation!$B$3,Vols!$K100,IF('Forward Curve'!$D$8=DataValidation!$B$4,Vols!$J100,IF('Forward Curve'!$D$8=DataValidation!$B$5,Vols!$I100,IF('Forward Curve'!$D$8=DataValidation!$B$7,$O100,IF('Forward Curve'!$D$8=DataValidation!$B$8,Vols!$P100,IF('Forward Curve'!$D$8=DataValidation!$B$9,Vols!$Q100,"ERROR")))))))</f>
        <v>4.3211687199496654E-2</v>
      </c>
      <c r="V100" s="37"/>
      <c r="W100" s="37"/>
    </row>
    <row r="101" spans="1:23" x14ac:dyDescent="0.25">
      <c r="A101" s="5">
        <f>'Forward Curve'!$B112</f>
        <v>46932</v>
      </c>
      <c r="B101" s="6">
        <v>1.3573</v>
      </c>
      <c r="C101" s="7"/>
      <c r="D101" s="6">
        <v>8.8607000000000009E-3</v>
      </c>
      <c r="E101" s="6">
        <v>9.4354E-3</v>
      </c>
      <c r="F101" s="43">
        <v>3.6807898987145649E-2</v>
      </c>
      <c r="G101" s="43">
        <v>6.8220486912348721E-3</v>
      </c>
      <c r="H101" s="8"/>
      <c r="I101" s="7">
        <f>IF('Forward Curve'!$D$7=DataValidation!$A$2,Vols!$D101*(1-(SQRT(YEARFRAC($A$2,$A101,2))*(2*$B101))),IF('Forward Curve'!$D$7=DataValidation!$A$3,Vols!$E101*(1-(SQRT(YEARFRAC($A$2,$A101,2))*(2*$B101))),IF('Forward Curve'!$D$7=DataValidation!$A$4,Vols!$D101*(1-(SQRT(YEARFRAC($A$2,$A101,2))*(2*$B101)))+0.03,IF('Forward Curve'!$D$7=DataValidation!$A$5,Vols!$G101*(1-(SQRT(YEARFRAC($A$2,$A101,2))*(2*$B101))),""))))</f>
        <v>-6.0702252201535904E-2</v>
      </c>
      <c r="J101" s="7">
        <f>IF('Forward Curve'!$D$7=DataValidation!$A$2,Vols!$D101*(1-(SQRT(YEARFRAC($A$2,$A101,2))*(1*$B101))),IF('Forward Curve'!$D$7=DataValidation!$A$3,Vols!$E101*(1-(SQRT(YEARFRAC($A$2,$A101,2))*(1*$B101))),IF('Forward Curve'!$D$7=DataValidation!$A$4,Vols!$D101*(1-(SQRT(YEARFRAC($A$2,$A101,2))*(1*$B101)))+0.03,IF('Forward Curve'!$D$7=DataValidation!$A$5,Vols!$G101*(1-(SQRT(YEARFRAC($A$2,$A101,2))*(1*$B101))),""))))</f>
        <v>-2.5920776100767953E-2</v>
      </c>
      <c r="K101" s="7">
        <f>IF('Forward Curve'!$D$7=DataValidation!$A$2,Vols!$D101*(1+(SQRT(YEARFRAC($A$2,$A101,2))*(1*$B101))),IF('Forward Curve'!$D$7=DataValidation!$A$3,Vols!$E101*(1+(SQRT(YEARFRAC($A$2,$A101,2))*(1*$B101))),IF('Forward Curve'!$D$7=DataValidation!$A$4,Vols!$D101*(1+(SQRT(YEARFRAC($A$2,$A101,2))*(1*$B101)))+0.03,IF('Forward Curve'!$D$7=DataValidation!$A$5,Vols!$G101*(1+(SQRT(YEARFRAC($A$2,$A101,2))*(1*$B101))),""))))</f>
        <v>4.3642176100767954E-2</v>
      </c>
      <c r="L101" s="7">
        <f>IF('Forward Curve'!$D$7=DataValidation!$A$2,Vols!$D101*(1+(SQRT(YEARFRAC($A$2,$A101,2))*(2*$B101))),IF('Forward Curve'!$D$7=DataValidation!$A$3,Vols!$E101*(1+(SQRT(YEARFRAC($A$2,$A101,2))*(2*$B101))),IF('Forward Curve'!$D$7=DataValidation!$A$4,Vols!$D101*(1+(SQRT(YEARFRAC($A$2,$A101,2))*(2*$B101)))+0.03,IF('Forward Curve'!$D$7=DataValidation!$A$5,Vols!$G101*(1+(SQRT(YEARFRAC($A$2,$A101,2))*(2*$B101))),""))))</f>
        <v>7.8423652201535909E-2</v>
      </c>
      <c r="N101" s="48">
        <v>2.5000000000000001E-2</v>
      </c>
      <c r="O101" s="7">
        <f>IF('Forward Curve'!$D$7=DataValidation!$A$2,Vols!$N101,IF('Forward Curve'!$D$7=DataValidation!$A$3,Vols!$N101+(Vols!$E101-Vols!$D101),IF('Forward Curve'!$D$7=DataValidation!$A$4,Vols!$N101+(Vols!$F101-Vols!$D101),IF('Forward Curve'!$D$7=DataValidation!$A$5,Vols!$N101+(Vols!$G101-Vols!$D101)))))</f>
        <v>2.5000000000000001E-2</v>
      </c>
      <c r="P101" s="7">
        <f>IF('Forward Curve'!$D$7=DataValidation!$A$2,$D101+0.0025,IF('Forward Curve'!$D$7=DataValidation!$A$3,$E101+0.0025,IF('Forward Curve'!$D$7=DataValidation!$A$4,Vols!$F101+0.0025,IF('Forward Curve'!$D$7=DataValidation!$A$5,Vols!$G101+0.0025,""))))</f>
        <v>1.1360700000000001E-2</v>
      </c>
      <c r="Q101" s="7">
        <f>IF('Forward Curve'!$D$7=DataValidation!$A$2,$D101+0.005,IF('Forward Curve'!$D$7=DataValidation!$A$3,$E101+0.005,IF('Forward Curve'!$D$7=DataValidation!$A$4,Vols!$F101+0.005,IF('Forward Curve'!$D$7=DataValidation!$A$5,Vols!$G101+0.005,""))))</f>
        <v>1.38607E-2</v>
      </c>
      <c r="S101" s="51">
        <f>IF('Forward Curve'!$D$8=DataValidation!$B$2,Vols!$L101,IF('Forward Curve'!$D$8=DataValidation!$B$3,Vols!$K101,IF('Forward Curve'!$D$8=DataValidation!$B$4,Vols!$J101,IF('Forward Curve'!$D$8=DataValidation!$B$5,Vols!$I101,IF('Forward Curve'!$D$8=DataValidation!$B$7,$O101,IF('Forward Curve'!$D$8=DataValidation!$B$8,Vols!$P101,IF('Forward Curve'!$D$8=DataValidation!$B$9,Vols!$Q101,"ERROR")))))))</f>
        <v>4.3642176100767954E-2</v>
      </c>
      <c r="V101" s="37"/>
      <c r="W101" s="37"/>
    </row>
    <row r="102" spans="1:23" x14ac:dyDescent="0.25">
      <c r="A102" s="5">
        <f>'Forward Curve'!$B113</f>
        <v>46962</v>
      </c>
      <c r="B102" s="6">
        <v>1.3569</v>
      </c>
      <c r="C102" s="7"/>
      <c r="D102" s="6">
        <v>8.9134999999999995E-3</v>
      </c>
      <c r="E102" s="6">
        <v>9.4913000000000011E-3</v>
      </c>
      <c r="F102" s="43">
        <v>3.6854689580479341E-2</v>
      </c>
      <c r="G102" s="43">
        <v>6.8801340356365263E-3</v>
      </c>
      <c r="H102" s="8"/>
      <c r="I102" s="7">
        <f>IF('Forward Curve'!$D$7=DataValidation!$A$2,Vols!$D102*(1-(SQRT(YEARFRAC($A$2,$A102,2))*(2*$B102))),IF('Forward Curve'!$D$7=DataValidation!$A$3,Vols!$E102*(1-(SQRT(YEARFRAC($A$2,$A102,2))*(2*$B102))),IF('Forward Curve'!$D$7=DataValidation!$A$4,Vols!$D102*(1-(SQRT(YEARFRAC($A$2,$A102,2))*(2*$B102)))+0.03,IF('Forward Curve'!$D$7=DataValidation!$A$5,Vols!$G102*(1-(SQRT(YEARFRAC($A$2,$A102,2))*(2*$B102))),""))))</f>
        <v>-6.1390990727211069E-2</v>
      </c>
      <c r="J102" s="7">
        <f>IF('Forward Curve'!$D$7=DataValidation!$A$2,Vols!$D102*(1-(SQRT(YEARFRAC($A$2,$A102,2))*(1*$B102))),IF('Forward Curve'!$D$7=DataValidation!$A$3,Vols!$E102*(1-(SQRT(YEARFRAC($A$2,$A102,2))*(1*$B102))),IF('Forward Curve'!$D$7=DataValidation!$A$4,Vols!$D102*(1-(SQRT(YEARFRAC($A$2,$A102,2))*(1*$B102)))+0.03,IF('Forward Curve'!$D$7=DataValidation!$A$5,Vols!$G102*(1-(SQRT(YEARFRAC($A$2,$A102,2))*(1*$B102))),""))))</f>
        <v>-2.6238745363605535E-2</v>
      </c>
      <c r="K102" s="7">
        <f>IF('Forward Curve'!$D$7=DataValidation!$A$2,Vols!$D102*(1+(SQRT(YEARFRAC($A$2,$A102,2))*(1*$B102))),IF('Forward Curve'!$D$7=DataValidation!$A$3,Vols!$E102*(1+(SQRT(YEARFRAC($A$2,$A102,2))*(1*$B102))),IF('Forward Curve'!$D$7=DataValidation!$A$4,Vols!$D102*(1+(SQRT(YEARFRAC($A$2,$A102,2))*(1*$B102)))+0.03,IF('Forward Curve'!$D$7=DataValidation!$A$5,Vols!$G102*(1+(SQRT(YEARFRAC($A$2,$A102,2))*(1*$B102))),""))))</f>
        <v>4.4065745363605531E-2</v>
      </c>
      <c r="L102" s="7">
        <f>IF('Forward Curve'!$D$7=DataValidation!$A$2,Vols!$D102*(1+(SQRT(YEARFRAC($A$2,$A102,2))*(2*$B102))),IF('Forward Curve'!$D$7=DataValidation!$A$3,Vols!$E102*(1+(SQRT(YEARFRAC($A$2,$A102,2))*(2*$B102))),IF('Forward Curve'!$D$7=DataValidation!$A$4,Vols!$D102*(1+(SQRT(YEARFRAC($A$2,$A102,2))*(2*$B102)))+0.03,IF('Forward Curve'!$D$7=DataValidation!$A$5,Vols!$G102*(1+(SQRT(YEARFRAC($A$2,$A102,2))*(2*$B102))),""))))</f>
        <v>7.9217990727211071E-2</v>
      </c>
      <c r="N102" s="48">
        <v>2.5000000000000001E-2</v>
      </c>
      <c r="O102" s="7">
        <f>IF('Forward Curve'!$D$7=DataValidation!$A$2,Vols!$N102,IF('Forward Curve'!$D$7=DataValidation!$A$3,Vols!$N102+(Vols!$E102-Vols!$D102),IF('Forward Curve'!$D$7=DataValidation!$A$4,Vols!$N102+(Vols!$F102-Vols!$D102),IF('Forward Curve'!$D$7=DataValidation!$A$5,Vols!$N102+(Vols!$G102-Vols!$D102)))))</f>
        <v>2.5000000000000001E-2</v>
      </c>
      <c r="P102" s="7">
        <f>IF('Forward Curve'!$D$7=DataValidation!$A$2,$D102+0.0025,IF('Forward Curve'!$D$7=DataValidation!$A$3,$E102+0.0025,IF('Forward Curve'!$D$7=DataValidation!$A$4,Vols!$F102+0.0025,IF('Forward Curve'!$D$7=DataValidation!$A$5,Vols!$G102+0.0025,""))))</f>
        <v>1.14135E-2</v>
      </c>
      <c r="Q102" s="7">
        <f>IF('Forward Curve'!$D$7=DataValidation!$A$2,$D102+0.005,IF('Forward Curve'!$D$7=DataValidation!$A$3,$E102+0.005,IF('Forward Curve'!$D$7=DataValidation!$A$4,Vols!$F102+0.005,IF('Forward Curve'!$D$7=DataValidation!$A$5,Vols!$G102+0.005,""))))</f>
        <v>1.3913499999999999E-2</v>
      </c>
      <c r="S102" s="51">
        <f>IF('Forward Curve'!$D$8=DataValidation!$B$2,Vols!$L102,IF('Forward Curve'!$D$8=DataValidation!$B$3,Vols!$K102,IF('Forward Curve'!$D$8=DataValidation!$B$4,Vols!$J102,IF('Forward Curve'!$D$8=DataValidation!$B$5,Vols!$I102,IF('Forward Curve'!$D$8=DataValidation!$B$7,$O102,IF('Forward Curve'!$D$8=DataValidation!$B$8,Vols!$P102,IF('Forward Curve'!$D$8=DataValidation!$B$9,Vols!$Q102,"ERROR")))))))</f>
        <v>4.4065745363605531E-2</v>
      </c>
      <c r="V102" s="37"/>
      <c r="W102" s="37"/>
    </row>
    <row r="103" spans="1:23" x14ac:dyDescent="0.25">
      <c r="A103" s="5">
        <f>'Forward Curve'!$B114</f>
        <v>46993</v>
      </c>
      <c r="B103" s="6">
        <v>1.3566999999999998</v>
      </c>
      <c r="C103" s="7"/>
      <c r="D103" s="6">
        <v>8.9642999999999997E-3</v>
      </c>
      <c r="E103" s="6">
        <v>9.5467999999999994E-3</v>
      </c>
      <c r="F103" s="43">
        <v>3.6909367137502432E-2</v>
      </c>
      <c r="G103" s="43">
        <v>6.937265548809443E-3</v>
      </c>
      <c r="H103" s="8"/>
      <c r="I103" s="7">
        <f>IF('Forward Curve'!$D$7=DataValidation!$A$2,Vols!$D103*(1-(SQRT(YEARFRAC($A$2,$A103,2))*(2*$B103))),IF('Forward Curve'!$D$7=DataValidation!$A$3,Vols!$E103*(1-(SQRT(YEARFRAC($A$2,$A103,2))*(2*$B103))),IF('Forward Curve'!$D$7=DataValidation!$A$4,Vols!$D103*(1-(SQRT(YEARFRAC($A$2,$A103,2))*(2*$B103)))+0.03,IF('Forward Curve'!$D$7=DataValidation!$A$5,Vols!$G103*(1-(SQRT(YEARFRAC($A$2,$A103,2))*(2*$B103))),""))))</f>
        <v>-6.2089867951870263E-2</v>
      </c>
      <c r="J103" s="7">
        <f>IF('Forward Curve'!$D$7=DataValidation!$A$2,Vols!$D103*(1-(SQRT(YEARFRAC($A$2,$A103,2))*(1*$B103))),IF('Forward Curve'!$D$7=DataValidation!$A$3,Vols!$E103*(1-(SQRT(YEARFRAC($A$2,$A103,2))*(1*$B103))),IF('Forward Curve'!$D$7=DataValidation!$A$4,Vols!$D103*(1-(SQRT(YEARFRAC($A$2,$A103,2))*(1*$B103)))+0.03,IF('Forward Curve'!$D$7=DataValidation!$A$5,Vols!$G103*(1-(SQRT(YEARFRAC($A$2,$A103,2))*(1*$B103))),""))))</f>
        <v>-2.6562783975935131E-2</v>
      </c>
      <c r="K103" s="7">
        <f>IF('Forward Curve'!$D$7=DataValidation!$A$2,Vols!$D103*(1+(SQRT(YEARFRAC($A$2,$A103,2))*(1*$B103))),IF('Forward Curve'!$D$7=DataValidation!$A$3,Vols!$E103*(1+(SQRT(YEARFRAC($A$2,$A103,2))*(1*$B103))),IF('Forward Curve'!$D$7=DataValidation!$A$4,Vols!$D103*(1+(SQRT(YEARFRAC($A$2,$A103,2))*(1*$B103)))+0.03,IF('Forward Curve'!$D$7=DataValidation!$A$5,Vols!$G103*(1+(SQRT(YEARFRAC($A$2,$A103,2))*(1*$B103))),""))))</f>
        <v>4.4491383975935127E-2</v>
      </c>
      <c r="L103" s="7">
        <f>IF('Forward Curve'!$D$7=DataValidation!$A$2,Vols!$D103*(1+(SQRT(YEARFRAC($A$2,$A103,2))*(2*$B103))),IF('Forward Curve'!$D$7=DataValidation!$A$3,Vols!$E103*(1+(SQRT(YEARFRAC($A$2,$A103,2))*(2*$B103))),IF('Forward Curve'!$D$7=DataValidation!$A$4,Vols!$D103*(1+(SQRT(YEARFRAC($A$2,$A103,2))*(2*$B103)))+0.03,IF('Forward Curve'!$D$7=DataValidation!$A$5,Vols!$G103*(1+(SQRT(YEARFRAC($A$2,$A103,2))*(2*$B103))),""))))</f>
        <v>8.0018467951870259E-2</v>
      </c>
      <c r="N103" s="48">
        <v>2.5000000000000001E-2</v>
      </c>
      <c r="O103" s="7">
        <f>IF('Forward Curve'!$D$7=DataValidation!$A$2,Vols!$N103,IF('Forward Curve'!$D$7=DataValidation!$A$3,Vols!$N103+(Vols!$E103-Vols!$D103),IF('Forward Curve'!$D$7=DataValidation!$A$4,Vols!$N103+(Vols!$F103-Vols!$D103),IF('Forward Curve'!$D$7=DataValidation!$A$5,Vols!$N103+(Vols!$G103-Vols!$D103)))))</f>
        <v>2.5000000000000001E-2</v>
      </c>
      <c r="P103" s="7">
        <f>IF('Forward Curve'!$D$7=DataValidation!$A$2,$D103+0.0025,IF('Forward Curve'!$D$7=DataValidation!$A$3,$E103+0.0025,IF('Forward Curve'!$D$7=DataValidation!$A$4,Vols!$F103+0.0025,IF('Forward Curve'!$D$7=DataValidation!$A$5,Vols!$G103+0.0025,""))))</f>
        <v>1.14643E-2</v>
      </c>
      <c r="Q103" s="7">
        <f>IF('Forward Curve'!$D$7=DataValidation!$A$2,$D103+0.005,IF('Forward Curve'!$D$7=DataValidation!$A$3,$E103+0.005,IF('Forward Curve'!$D$7=DataValidation!$A$4,Vols!$F103+0.005,IF('Forward Curve'!$D$7=DataValidation!$A$5,Vols!$G103+0.005,""))))</f>
        <v>1.3964299999999999E-2</v>
      </c>
      <c r="S103" s="51">
        <f>IF('Forward Curve'!$D$8=DataValidation!$B$2,Vols!$L103,IF('Forward Curve'!$D$8=DataValidation!$B$3,Vols!$K103,IF('Forward Curve'!$D$8=DataValidation!$B$4,Vols!$J103,IF('Forward Curve'!$D$8=DataValidation!$B$5,Vols!$I103,IF('Forward Curve'!$D$8=DataValidation!$B$7,$O103,IF('Forward Curve'!$D$8=DataValidation!$B$8,Vols!$P103,IF('Forward Curve'!$D$8=DataValidation!$B$9,Vols!$Q103,"ERROR")))))))</f>
        <v>4.4491383975935127E-2</v>
      </c>
      <c r="V103" s="37"/>
      <c r="W103" s="37"/>
    </row>
    <row r="104" spans="1:23" x14ac:dyDescent="0.25">
      <c r="A104" s="5">
        <f>'Forward Curve'!$B115</f>
        <v>47024</v>
      </c>
      <c r="B104" s="6">
        <v>1.3565</v>
      </c>
      <c r="C104" s="7"/>
      <c r="D104" s="6">
        <v>9.0153999999999998E-3</v>
      </c>
      <c r="E104" s="6">
        <v>9.5902000000000001E-3</v>
      </c>
      <c r="F104" s="43">
        <v>3.6962968474174858E-2</v>
      </c>
      <c r="G104" s="43">
        <v>6.9964988664125254E-3</v>
      </c>
      <c r="H104" s="8"/>
      <c r="I104" s="7">
        <f>IF('Forward Curve'!$D$7=DataValidation!$A$2,Vols!$D104*(1-(SQRT(YEARFRAC($A$2,$A104,2))*(2*$B104))),IF('Forward Curve'!$D$7=DataValidation!$A$3,Vols!$E104*(1-(SQRT(YEARFRAC($A$2,$A104,2))*(2*$B104))),IF('Forward Curve'!$D$7=DataValidation!$A$4,Vols!$D104*(1-(SQRT(YEARFRAC($A$2,$A104,2))*(2*$B104)))+0.03,IF('Forward Curve'!$D$7=DataValidation!$A$5,Vols!$G104*(1-(SQRT(YEARFRAC($A$2,$A104,2))*(2*$B104))),""))))</f>
        <v>-6.2792864676179769E-2</v>
      </c>
      <c r="J104" s="7">
        <f>IF('Forward Curve'!$D$7=DataValidation!$A$2,Vols!$D104*(1-(SQRT(YEARFRAC($A$2,$A104,2))*(1*$B104))),IF('Forward Curve'!$D$7=DataValidation!$A$3,Vols!$E104*(1-(SQRT(YEARFRAC($A$2,$A104,2))*(1*$B104))),IF('Forward Curve'!$D$7=DataValidation!$A$4,Vols!$D104*(1-(SQRT(YEARFRAC($A$2,$A104,2))*(1*$B104)))+0.03,IF('Forward Curve'!$D$7=DataValidation!$A$5,Vols!$G104*(1-(SQRT(YEARFRAC($A$2,$A104,2))*(1*$B104))),""))))</f>
        <v>-2.6888732338089881E-2</v>
      </c>
      <c r="K104" s="7">
        <f>IF('Forward Curve'!$D$7=DataValidation!$A$2,Vols!$D104*(1+(SQRT(YEARFRAC($A$2,$A104,2))*(1*$B104))),IF('Forward Curve'!$D$7=DataValidation!$A$3,Vols!$E104*(1+(SQRT(YEARFRAC($A$2,$A104,2))*(1*$B104))),IF('Forward Curve'!$D$7=DataValidation!$A$4,Vols!$D104*(1+(SQRT(YEARFRAC($A$2,$A104,2))*(1*$B104)))+0.03,IF('Forward Curve'!$D$7=DataValidation!$A$5,Vols!$G104*(1+(SQRT(YEARFRAC($A$2,$A104,2))*(1*$B104))),""))))</f>
        <v>4.4919532338089881E-2</v>
      </c>
      <c r="L104" s="7">
        <f>IF('Forward Curve'!$D$7=DataValidation!$A$2,Vols!$D104*(1+(SQRT(YEARFRAC($A$2,$A104,2))*(2*$B104))),IF('Forward Curve'!$D$7=DataValidation!$A$3,Vols!$E104*(1+(SQRT(YEARFRAC($A$2,$A104,2))*(2*$B104))),IF('Forward Curve'!$D$7=DataValidation!$A$4,Vols!$D104*(1+(SQRT(YEARFRAC($A$2,$A104,2))*(2*$B104)))+0.03,IF('Forward Curve'!$D$7=DataValidation!$A$5,Vols!$G104*(1+(SQRT(YEARFRAC($A$2,$A104,2))*(2*$B104))),""))))</f>
        <v>8.0823664676179754E-2</v>
      </c>
      <c r="N104" s="48">
        <v>2.5000000000000001E-2</v>
      </c>
      <c r="O104" s="7">
        <f>IF('Forward Curve'!$D$7=DataValidation!$A$2,Vols!$N104,IF('Forward Curve'!$D$7=DataValidation!$A$3,Vols!$N104+(Vols!$E104-Vols!$D104),IF('Forward Curve'!$D$7=DataValidation!$A$4,Vols!$N104+(Vols!$F104-Vols!$D104),IF('Forward Curve'!$D$7=DataValidation!$A$5,Vols!$N104+(Vols!$G104-Vols!$D104)))))</f>
        <v>2.5000000000000001E-2</v>
      </c>
      <c r="P104" s="7">
        <f>IF('Forward Curve'!$D$7=DataValidation!$A$2,$D104+0.0025,IF('Forward Curve'!$D$7=DataValidation!$A$3,$E104+0.0025,IF('Forward Curve'!$D$7=DataValidation!$A$4,Vols!$F104+0.0025,IF('Forward Curve'!$D$7=DataValidation!$A$5,Vols!$G104+0.0025,""))))</f>
        <v>1.15154E-2</v>
      </c>
      <c r="Q104" s="7">
        <f>IF('Forward Curve'!$D$7=DataValidation!$A$2,$D104+0.005,IF('Forward Curve'!$D$7=DataValidation!$A$3,$E104+0.005,IF('Forward Curve'!$D$7=DataValidation!$A$4,Vols!$F104+0.005,IF('Forward Curve'!$D$7=DataValidation!$A$5,Vols!$G104+0.005,""))))</f>
        <v>1.4015400000000001E-2</v>
      </c>
      <c r="S104" s="51">
        <f>IF('Forward Curve'!$D$8=DataValidation!$B$2,Vols!$L104,IF('Forward Curve'!$D$8=DataValidation!$B$3,Vols!$K104,IF('Forward Curve'!$D$8=DataValidation!$B$4,Vols!$J104,IF('Forward Curve'!$D$8=DataValidation!$B$5,Vols!$I104,IF('Forward Curve'!$D$8=DataValidation!$B$7,$O104,IF('Forward Curve'!$D$8=DataValidation!$B$8,Vols!$P104,IF('Forward Curve'!$D$8=DataValidation!$B$9,Vols!$Q104,"ERROR")))))))</f>
        <v>4.4919532338089881E-2</v>
      </c>
      <c r="V104" s="37"/>
      <c r="W104" s="37"/>
    </row>
    <row r="105" spans="1:23" x14ac:dyDescent="0.25">
      <c r="A105" s="5">
        <f>'Forward Curve'!$B116</f>
        <v>47054</v>
      </c>
      <c r="B105" s="6">
        <v>1.3562000000000001</v>
      </c>
      <c r="C105" s="7"/>
      <c r="D105" s="6">
        <v>9.0685000000000002E-3</v>
      </c>
      <c r="E105" s="6">
        <v>9.6516999999999992E-3</v>
      </c>
      <c r="F105" s="43">
        <v>3.7013009862427282E-2</v>
      </c>
      <c r="G105" s="43">
        <v>7.0543416392156999E-3</v>
      </c>
      <c r="H105" s="8"/>
      <c r="I105" s="7">
        <f>IF('Forward Curve'!$D$7=DataValidation!$A$2,Vols!$D105*(1-(SQRT(YEARFRAC($A$2,$A105,2))*(2*$B105))),IF('Forward Curve'!$D$7=DataValidation!$A$3,Vols!$E105*(1-(SQRT(YEARFRAC($A$2,$A105,2))*(2*$B105))),IF('Forward Curve'!$D$7=DataValidation!$A$4,Vols!$D105*(1-(SQRT(YEARFRAC($A$2,$A105,2))*(2*$B105)))+0.03,IF('Forward Curve'!$D$7=DataValidation!$A$5,Vols!$G105*(1-(SQRT(YEARFRAC($A$2,$A105,2))*(2*$B105))),""))))</f>
        <v>-6.349498629041056E-2</v>
      </c>
      <c r="J105" s="7">
        <f>IF('Forward Curve'!$D$7=DataValidation!$A$2,Vols!$D105*(1-(SQRT(YEARFRAC($A$2,$A105,2))*(1*$B105))),IF('Forward Curve'!$D$7=DataValidation!$A$3,Vols!$E105*(1-(SQRT(YEARFRAC($A$2,$A105,2))*(1*$B105))),IF('Forward Curve'!$D$7=DataValidation!$A$4,Vols!$D105*(1-(SQRT(YEARFRAC($A$2,$A105,2))*(1*$B105)))+0.03,IF('Forward Curve'!$D$7=DataValidation!$A$5,Vols!$G105*(1-(SQRT(YEARFRAC($A$2,$A105,2))*(1*$B105))),""))))</f>
        <v>-2.721324314520528E-2</v>
      </c>
      <c r="K105" s="7">
        <f>IF('Forward Curve'!$D$7=DataValidation!$A$2,Vols!$D105*(1+(SQRT(YEARFRAC($A$2,$A105,2))*(1*$B105))),IF('Forward Curve'!$D$7=DataValidation!$A$3,Vols!$E105*(1+(SQRT(YEARFRAC($A$2,$A105,2))*(1*$B105))),IF('Forward Curve'!$D$7=DataValidation!$A$4,Vols!$D105*(1+(SQRT(YEARFRAC($A$2,$A105,2))*(1*$B105)))+0.03,IF('Forward Curve'!$D$7=DataValidation!$A$5,Vols!$G105*(1+(SQRT(YEARFRAC($A$2,$A105,2))*(1*$B105))),""))))</f>
        <v>4.5350243145205284E-2</v>
      </c>
      <c r="L105" s="7">
        <f>IF('Forward Curve'!$D$7=DataValidation!$A$2,Vols!$D105*(1+(SQRT(YEARFRAC($A$2,$A105,2))*(2*$B105))),IF('Forward Curve'!$D$7=DataValidation!$A$3,Vols!$E105*(1+(SQRT(YEARFRAC($A$2,$A105,2))*(2*$B105))),IF('Forward Curve'!$D$7=DataValidation!$A$4,Vols!$D105*(1+(SQRT(YEARFRAC($A$2,$A105,2))*(2*$B105)))+0.03,IF('Forward Curve'!$D$7=DataValidation!$A$5,Vols!$G105*(1+(SQRT(YEARFRAC($A$2,$A105,2))*(2*$B105))),""))))</f>
        <v>8.163198629041056E-2</v>
      </c>
      <c r="N105" s="48">
        <v>2.5000000000000001E-2</v>
      </c>
      <c r="O105" s="7">
        <f>IF('Forward Curve'!$D$7=DataValidation!$A$2,Vols!$N105,IF('Forward Curve'!$D$7=DataValidation!$A$3,Vols!$N105+(Vols!$E105-Vols!$D105),IF('Forward Curve'!$D$7=DataValidation!$A$4,Vols!$N105+(Vols!$F105-Vols!$D105),IF('Forward Curve'!$D$7=DataValidation!$A$5,Vols!$N105+(Vols!$G105-Vols!$D105)))))</f>
        <v>2.5000000000000001E-2</v>
      </c>
      <c r="P105" s="7">
        <f>IF('Forward Curve'!$D$7=DataValidation!$A$2,$D105+0.0025,IF('Forward Curve'!$D$7=DataValidation!$A$3,$E105+0.0025,IF('Forward Curve'!$D$7=DataValidation!$A$4,Vols!$F105+0.0025,IF('Forward Curve'!$D$7=DataValidation!$A$5,Vols!$G105+0.0025,""))))</f>
        <v>1.1568500000000001E-2</v>
      </c>
      <c r="Q105" s="7">
        <f>IF('Forward Curve'!$D$7=DataValidation!$A$2,$D105+0.005,IF('Forward Curve'!$D$7=DataValidation!$A$3,$E105+0.005,IF('Forward Curve'!$D$7=DataValidation!$A$4,Vols!$F105+0.005,IF('Forward Curve'!$D$7=DataValidation!$A$5,Vols!$G105+0.005,""))))</f>
        <v>1.4068500000000001E-2</v>
      </c>
      <c r="S105" s="51">
        <f>IF('Forward Curve'!$D$8=DataValidation!$B$2,Vols!$L105,IF('Forward Curve'!$D$8=DataValidation!$B$3,Vols!$K105,IF('Forward Curve'!$D$8=DataValidation!$B$4,Vols!$J105,IF('Forward Curve'!$D$8=DataValidation!$B$5,Vols!$I105,IF('Forward Curve'!$D$8=DataValidation!$B$7,$O105,IF('Forward Curve'!$D$8=DataValidation!$B$8,Vols!$P105,IF('Forward Curve'!$D$8=DataValidation!$B$9,Vols!$Q105,"ERROR")))))))</f>
        <v>4.5350243145205284E-2</v>
      </c>
      <c r="V105" s="37"/>
      <c r="W105" s="37"/>
    </row>
    <row r="106" spans="1:23" x14ac:dyDescent="0.25">
      <c r="A106" s="5">
        <f>'Forward Curve'!$B117</f>
        <v>47085</v>
      </c>
      <c r="B106" s="6">
        <v>1.3559000000000001</v>
      </c>
      <c r="C106" s="7"/>
      <c r="D106" s="6">
        <v>9.1181999999999999E-3</v>
      </c>
      <c r="E106" s="6">
        <v>9.7003999999999996E-3</v>
      </c>
      <c r="F106" s="43">
        <v>3.7063790407020569E-2</v>
      </c>
      <c r="G106" s="43">
        <v>7.1111598738076154E-3</v>
      </c>
      <c r="H106" s="8"/>
      <c r="I106" s="7">
        <f>IF('Forward Curve'!$D$7=DataValidation!$A$2,Vols!$D106*(1-(SQRT(YEARFRAC($A$2,$A106,2))*(2*$B106))),IF('Forward Curve'!$D$7=DataValidation!$A$3,Vols!$E106*(1-(SQRT(YEARFRAC($A$2,$A106,2))*(2*$B106))),IF('Forward Curve'!$D$7=DataValidation!$A$4,Vols!$D106*(1-(SQRT(YEARFRAC($A$2,$A106,2))*(2*$B106)))+0.03,IF('Forward Curve'!$D$7=DataValidation!$A$5,Vols!$G106*(1-(SQRT(YEARFRAC($A$2,$A106,2))*(2*$B106))),""))))</f>
        <v>-6.4186826870686886E-2</v>
      </c>
      <c r="J106" s="7">
        <f>IF('Forward Curve'!$D$7=DataValidation!$A$2,Vols!$D106*(1-(SQRT(YEARFRAC($A$2,$A106,2))*(1*$B106))),IF('Forward Curve'!$D$7=DataValidation!$A$3,Vols!$E106*(1-(SQRT(YEARFRAC($A$2,$A106,2))*(1*$B106))),IF('Forward Curve'!$D$7=DataValidation!$A$4,Vols!$D106*(1-(SQRT(YEARFRAC($A$2,$A106,2))*(1*$B106)))+0.03,IF('Forward Curve'!$D$7=DataValidation!$A$5,Vols!$G106*(1-(SQRT(YEARFRAC($A$2,$A106,2))*(1*$B106))),""))))</f>
        <v>-2.753431343534344E-2</v>
      </c>
      <c r="K106" s="7">
        <f>IF('Forward Curve'!$D$7=DataValidation!$A$2,Vols!$D106*(1+(SQRT(YEARFRAC($A$2,$A106,2))*(1*$B106))),IF('Forward Curve'!$D$7=DataValidation!$A$3,Vols!$E106*(1+(SQRT(YEARFRAC($A$2,$A106,2))*(1*$B106))),IF('Forward Curve'!$D$7=DataValidation!$A$4,Vols!$D106*(1+(SQRT(YEARFRAC($A$2,$A106,2))*(1*$B106)))+0.03,IF('Forward Curve'!$D$7=DataValidation!$A$5,Vols!$G106*(1+(SQRT(YEARFRAC($A$2,$A106,2))*(1*$B106))),""))))</f>
        <v>4.5770713435343439E-2</v>
      </c>
      <c r="L106" s="7">
        <f>IF('Forward Curve'!$D$7=DataValidation!$A$2,Vols!$D106*(1+(SQRT(YEARFRAC($A$2,$A106,2))*(2*$B106))),IF('Forward Curve'!$D$7=DataValidation!$A$3,Vols!$E106*(1+(SQRT(YEARFRAC($A$2,$A106,2))*(2*$B106))),IF('Forward Curve'!$D$7=DataValidation!$A$4,Vols!$D106*(1+(SQRT(YEARFRAC($A$2,$A106,2))*(2*$B106)))+0.03,IF('Forward Curve'!$D$7=DataValidation!$A$5,Vols!$G106*(1+(SQRT(YEARFRAC($A$2,$A106,2))*(2*$B106))),""))))</f>
        <v>8.2423226870686886E-2</v>
      </c>
      <c r="N106" s="48">
        <v>2.5000000000000001E-2</v>
      </c>
      <c r="O106" s="7">
        <f>IF('Forward Curve'!$D$7=DataValidation!$A$2,Vols!$N106,IF('Forward Curve'!$D$7=DataValidation!$A$3,Vols!$N106+(Vols!$E106-Vols!$D106),IF('Forward Curve'!$D$7=DataValidation!$A$4,Vols!$N106+(Vols!$F106-Vols!$D106),IF('Forward Curve'!$D$7=DataValidation!$A$5,Vols!$N106+(Vols!$G106-Vols!$D106)))))</f>
        <v>2.5000000000000001E-2</v>
      </c>
      <c r="P106" s="7">
        <f>IF('Forward Curve'!$D$7=DataValidation!$A$2,$D106+0.0025,IF('Forward Curve'!$D$7=DataValidation!$A$3,$E106+0.0025,IF('Forward Curve'!$D$7=DataValidation!$A$4,Vols!$F106+0.0025,IF('Forward Curve'!$D$7=DataValidation!$A$5,Vols!$G106+0.0025,""))))</f>
        <v>1.16182E-2</v>
      </c>
      <c r="Q106" s="7">
        <f>IF('Forward Curve'!$D$7=DataValidation!$A$2,$D106+0.005,IF('Forward Curve'!$D$7=DataValidation!$A$3,$E106+0.005,IF('Forward Curve'!$D$7=DataValidation!$A$4,Vols!$F106+0.005,IF('Forward Curve'!$D$7=DataValidation!$A$5,Vols!$G106+0.005,""))))</f>
        <v>1.4118200000000001E-2</v>
      </c>
      <c r="S106" s="51">
        <f>IF('Forward Curve'!$D$8=DataValidation!$B$2,Vols!$L106,IF('Forward Curve'!$D$8=DataValidation!$B$3,Vols!$K106,IF('Forward Curve'!$D$8=DataValidation!$B$4,Vols!$J106,IF('Forward Curve'!$D$8=DataValidation!$B$5,Vols!$I106,IF('Forward Curve'!$D$8=DataValidation!$B$7,$O106,IF('Forward Curve'!$D$8=DataValidation!$B$8,Vols!$P106,IF('Forward Curve'!$D$8=DataValidation!$B$9,Vols!$Q106,"ERROR")))))))</f>
        <v>4.5770713435343439E-2</v>
      </c>
      <c r="V106" s="37"/>
      <c r="W106" s="37"/>
    </row>
    <row r="107" spans="1:23" x14ac:dyDescent="0.25">
      <c r="A107" s="5">
        <f>'Forward Curve'!$B118</f>
        <v>47115</v>
      </c>
      <c r="B107" s="6">
        <v>1.3556999999999999</v>
      </c>
      <c r="C107" s="7"/>
      <c r="D107" s="6">
        <v>9.1689000000000007E-3</v>
      </c>
      <c r="E107" s="6">
        <v>9.7411000000000008E-3</v>
      </c>
      <c r="F107" s="43">
        <v>3.711963058379425E-2</v>
      </c>
      <c r="G107" s="43">
        <v>7.169781929491359E-3</v>
      </c>
      <c r="H107" s="8"/>
      <c r="I107" s="7">
        <f>IF('Forward Curve'!$D$7=DataValidation!$A$2,Vols!$D107*(1-(SQRT(YEARFRAC($A$2,$A107,2))*(2*$B107))),IF('Forward Curve'!$D$7=DataValidation!$A$3,Vols!$E107*(1-(SQRT(YEARFRAC($A$2,$A107,2))*(2*$B107))),IF('Forward Curve'!$D$7=DataValidation!$A$4,Vols!$D107*(1-(SQRT(YEARFRAC($A$2,$A107,2))*(2*$B107)))+0.03,IF('Forward Curve'!$D$7=DataValidation!$A$5,Vols!$G107*(1-(SQRT(YEARFRAC($A$2,$A107,2))*(2*$B107))),""))))</f>
        <v>-6.4881435988218106E-2</v>
      </c>
      <c r="J107" s="7">
        <f>IF('Forward Curve'!$D$7=DataValidation!$A$2,Vols!$D107*(1-(SQRT(YEARFRAC($A$2,$A107,2))*(1*$B107))),IF('Forward Curve'!$D$7=DataValidation!$A$3,Vols!$E107*(1-(SQRT(YEARFRAC($A$2,$A107,2))*(1*$B107))),IF('Forward Curve'!$D$7=DataValidation!$A$4,Vols!$D107*(1-(SQRT(YEARFRAC($A$2,$A107,2))*(1*$B107)))+0.03,IF('Forward Curve'!$D$7=DataValidation!$A$5,Vols!$G107*(1-(SQRT(YEARFRAC($A$2,$A107,2))*(1*$B107))),""))))</f>
        <v>-2.7856267994109049E-2</v>
      </c>
      <c r="K107" s="7">
        <f>IF('Forward Curve'!$D$7=DataValidation!$A$2,Vols!$D107*(1+(SQRT(YEARFRAC($A$2,$A107,2))*(1*$B107))),IF('Forward Curve'!$D$7=DataValidation!$A$3,Vols!$E107*(1+(SQRT(YEARFRAC($A$2,$A107,2))*(1*$B107))),IF('Forward Curve'!$D$7=DataValidation!$A$4,Vols!$D107*(1+(SQRT(YEARFRAC($A$2,$A107,2))*(1*$B107)))+0.03,IF('Forward Curve'!$D$7=DataValidation!$A$5,Vols!$G107*(1+(SQRT(YEARFRAC($A$2,$A107,2))*(1*$B107))),""))))</f>
        <v>4.619406799410905E-2</v>
      </c>
      <c r="L107" s="7">
        <f>IF('Forward Curve'!$D$7=DataValidation!$A$2,Vols!$D107*(1+(SQRT(YEARFRAC($A$2,$A107,2))*(2*$B107))),IF('Forward Curve'!$D$7=DataValidation!$A$3,Vols!$E107*(1+(SQRT(YEARFRAC($A$2,$A107,2))*(2*$B107))),IF('Forward Curve'!$D$7=DataValidation!$A$4,Vols!$D107*(1+(SQRT(YEARFRAC($A$2,$A107,2))*(2*$B107)))+0.03,IF('Forward Curve'!$D$7=DataValidation!$A$5,Vols!$G107*(1+(SQRT(YEARFRAC($A$2,$A107,2))*(2*$B107))),""))))</f>
        <v>8.3219235988218107E-2</v>
      </c>
      <c r="N107" s="48">
        <v>2.5000000000000001E-2</v>
      </c>
      <c r="O107" s="7">
        <f>IF('Forward Curve'!$D$7=DataValidation!$A$2,Vols!$N107,IF('Forward Curve'!$D$7=DataValidation!$A$3,Vols!$N107+(Vols!$E107-Vols!$D107),IF('Forward Curve'!$D$7=DataValidation!$A$4,Vols!$N107+(Vols!$F107-Vols!$D107),IF('Forward Curve'!$D$7=DataValidation!$A$5,Vols!$N107+(Vols!$G107-Vols!$D107)))))</f>
        <v>2.5000000000000001E-2</v>
      </c>
      <c r="P107" s="7">
        <f>IF('Forward Curve'!$D$7=DataValidation!$A$2,$D107+0.0025,IF('Forward Curve'!$D$7=DataValidation!$A$3,$E107+0.0025,IF('Forward Curve'!$D$7=DataValidation!$A$4,Vols!$F107+0.0025,IF('Forward Curve'!$D$7=DataValidation!$A$5,Vols!$G107+0.0025,""))))</f>
        <v>1.1668900000000001E-2</v>
      </c>
      <c r="Q107" s="7">
        <f>IF('Forward Curve'!$D$7=DataValidation!$A$2,$D107+0.005,IF('Forward Curve'!$D$7=DataValidation!$A$3,$E107+0.005,IF('Forward Curve'!$D$7=DataValidation!$A$4,Vols!$F107+0.005,IF('Forward Curve'!$D$7=DataValidation!$A$5,Vols!$G107+0.005,""))))</f>
        <v>1.4168900000000002E-2</v>
      </c>
      <c r="S107" s="51">
        <f>IF('Forward Curve'!$D$8=DataValidation!$B$2,Vols!$L107,IF('Forward Curve'!$D$8=DataValidation!$B$3,Vols!$K107,IF('Forward Curve'!$D$8=DataValidation!$B$4,Vols!$J107,IF('Forward Curve'!$D$8=DataValidation!$B$5,Vols!$I107,IF('Forward Curve'!$D$8=DataValidation!$B$7,$O107,IF('Forward Curve'!$D$8=DataValidation!$B$8,Vols!$P107,IF('Forward Curve'!$D$8=DataValidation!$B$9,Vols!$Q107,"ERROR")))))))</f>
        <v>4.619406799410905E-2</v>
      </c>
      <c r="V107" s="37"/>
      <c r="W107" s="37"/>
    </row>
    <row r="108" spans="1:23" x14ac:dyDescent="0.25">
      <c r="A108" s="5">
        <f>'Forward Curve'!$B119</f>
        <v>47146</v>
      </c>
      <c r="B108" s="6">
        <v>1.2156</v>
      </c>
      <c r="C108" s="7"/>
      <c r="D108" s="6">
        <v>9.2213999999999994E-3</v>
      </c>
      <c r="E108" s="6">
        <v>9.6977999999999995E-3</v>
      </c>
      <c r="F108" s="43">
        <v>3.7168924985975238E-2</v>
      </c>
      <c r="G108" s="43">
        <v>7.2284556803872135E-3</v>
      </c>
      <c r="H108" s="8"/>
      <c r="I108" s="7">
        <f>IF('Forward Curve'!$D$7=DataValidation!$A$2,Vols!$D108*(1-(SQRT(YEARFRAC($A$2,$A108,2))*(2*$B108))),IF('Forward Curve'!$D$7=DataValidation!$A$3,Vols!$E108*(1-(SQRT(YEARFRAC($A$2,$A108,2))*(2*$B108))),IF('Forward Curve'!$D$7=DataValidation!$A$4,Vols!$D108*(1-(SQRT(YEARFRAC($A$2,$A108,2))*(2*$B108)))+0.03,IF('Forward Curve'!$D$7=DataValidation!$A$5,Vols!$G108*(1-(SQRT(YEARFRAC($A$2,$A108,2))*(2*$B108))),""))))</f>
        <v>-5.7879934457262729E-2</v>
      </c>
      <c r="J108" s="7">
        <f>IF('Forward Curve'!$D$7=DataValidation!$A$2,Vols!$D108*(1-(SQRT(YEARFRAC($A$2,$A108,2))*(1*$B108))),IF('Forward Curve'!$D$7=DataValidation!$A$3,Vols!$E108*(1-(SQRT(YEARFRAC($A$2,$A108,2))*(1*$B108))),IF('Forward Curve'!$D$7=DataValidation!$A$4,Vols!$D108*(1-(SQRT(YEARFRAC($A$2,$A108,2))*(1*$B108)))+0.03,IF('Forward Curve'!$D$7=DataValidation!$A$5,Vols!$G108*(1-(SQRT(YEARFRAC($A$2,$A108,2))*(1*$B108))),""))))</f>
        <v>-2.4329267228631365E-2</v>
      </c>
      <c r="K108" s="7">
        <f>IF('Forward Curve'!$D$7=DataValidation!$A$2,Vols!$D108*(1+(SQRT(YEARFRAC($A$2,$A108,2))*(1*$B108))),IF('Forward Curve'!$D$7=DataValidation!$A$3,Vols!$E108*(1+(SQRT(YEARFRAC($A$2,$A108,2))*(1*$B108))),IF('Forward Curve'!$D$7=DataValidation!$A$4,Vols!$D108*(1+(SQRT(YEARFRAC($A$2,$A108,2))*(1*$B108)))+0.03,IF('Forward Curve'!$D$7=DataValidation!$A$5,Vols!$G108*(1+(SQRT(YEARFRAC($A$2,$A108,2))*(1*$B108))),""))))</f>
        <v>4.2772067228631361E-2</v>
      </c>
      <c r="L108" s="7">
        <f>IF('Forward Curve'!$D$7=DataValidation!$A$2,Vols!$D108*(1+(SQRT(YEARFRAC($A$2,$A108,2))*(2*$B108))),IF('Forward Curve'!$D$7=DataValidation!$A$3,Vols!$E108*(1+(SQRT(YEARFRAC($A$2,$A108,2))*(2*$B108))),IF('Forward Curve'!$D$7=DataValidation!$A$4,Vols!$D108*(1+(SQRT(YEARFRAC($A$2,$A108,2))*(2*$B108)))+0.03,IF('Forward Curve'!$D$7=DataValidation!$A$5,Vols!$G108*(1+(SQRT(YEARFRAC($A$2,$A108,2))*(2*$B108))),""))))</f>
        <v>7.6322734457262717E-2</v>
      </c>
      <c r="N108" s="48">
        <v>2.5000000000000001E-2</v>
      </c>
      <c r="O108" s="7">
        <f>IF('Forward Curve'!$D$7=DataValidation!$A$2,Vols!$N108,IF('Forward Curve'!$D$7=DataValidation!$A$3,Vols!$N108+(Vols!$E108-Vols!$D108),IF('Forward Curve'!$D$7=DataValidation!$A$4,Vols!$N108+(Vols!$F108-Vols!$D108),IF('Forward Curve'!$D$7=DataValidation!$A$5,Vols!$N108+(Vols!$G108-Vols!$D108)))))</f>
        <v>2.5000000000000001E-2</v>
      </c>
      <c r="P108" s="7">
        <f>IF('Forward Curve'!$D$7=DataValidation!$A$2,$D108+0.0025,IF('Forward Curve'!$D$7=DataValidation!$A$3,$E108+0.0025,IF('Forward Curve'!$D$7=DataValidation!$A$4,Vols!$F108+0.0025,IF('Forward Curve'!$D$7=DataValidation!$A$5,Vols!$G108+0.0025,""))))</f>
        <v>1.17214E-2</v>
      </c>
      <c r="Q108" s="7">
        <f>IF('Forward Curve'!$D$7=DataValidation!$A$2,$D108+0.005,IF('Forward Curve'!$D$7=DataValidation!$A$3,$E108+0.005,IF('Forward Curve'!$D$7=DataValidation!$A$4,Vols!$F108+0.005,IF('Forward Curve'!$D$7=DataValidation!$A$5,Vols!$G108+0.005,""))))</f>
        <v>1.4221399999999999E-2</v>
      </c>
      <c r="S108" s="51">
        <f>IF('Forward Curve'!$D$8=DataValidation!$B$2,Vols!$L108,IF('Forward Curve'!$D$8=DataValidation!$B$3,Vols!$K108,IF('Forward Curve'!$D$8=DataValidation!$B$4,Vols!$J108,IF('Forward Curve'!$D$8=DataValidation!$B$5,Vols!$I108,IF('Forward Curve'!$D$8=DataValidation!$B$7,$O108,IF('Forward Curve'!$D$8=DataValidation!$B$8,Vols!$P108,IF('Forward Curve'!$D$8=DataValidation!$B$9,Vols!$Q108,"ERROR")))))))</f>
        <v>4.2772067228631361E-2</v>
      </c>
      <c r="V108" s="37"/>
      <c r="W108" s="37"/>
    </row>
    <row r="109" spans="1:23" x14ac:dyDescent="0.25">
      <c r="A109" s="5">
        <f>'Forward Curve'!$B120</f>
        <v>47177</v>
      </c>
      <c r="B109" s="6">
        <v>1.075</v>
      </c>
      <c r="C109" s="7"/>
      <c r="D109" s="6">
        <v>9.2693000000000011E-3</v>
      </c>
      <c r="E109" s="6">
        <v>9.6287999999999999E-3</v>
      </c>
      <c r="F109" s="43">
        <v>3.7214019456699443E-2</v>
      </c>
      <c r="G109" s="43">
        <v>7.2829645262990307E-3</v>
      </c>
      <c r="H109" s="8"/>
      <c r="I109" s="7">
        <f>IF('Forward Curve'!$D$7=DataValidation!$A$2,Vols!$D109*(1-(SQRT(YEARFRAC($A$2,$A109,2))*(2*$B109))),IF('Forward Curve'!$D$7=DataValidation!$A$3,Vols!$E109*(1-(SQRT(YEARFRAC($A$2,$A109,2))*(2*$B109))),IF('Forward Curve'!$D$7=DataValidation!$A$4,Vols!$D109*(1-(SQRT(YEARFRAC($A$2,$A109,2))*(2*$B109)))+0.03,IF('Forward Curve'!$D$7=DataValidation!$A$5,Vols!$G109*(1-(SQRT(YEARFRAC($A$2,$A109,2))*(2*$B109))),""))))</f>
        <v>-5.0665125384188783E-2</v>
      </c>
      <c r="J109" s="7">
        <f>IF('Forward Curve'!$D$7=DataValidation!$A$2,Vols!$D109*(1-(SQRT(YEARFRAC($A$2,$A109,2))*(1*$B109))),IF('Forward Curve'!$D$7=DataValidation!$A$3,Vols!$E109*(1-(SQRT(YEARFRAC($A$2,$A109,2))*(1*$B109))),IF('Forward Curve'!$D$7=DataValidation!$A$4,Vols!$D109*(1-(SQRT(YEARFRAC($A$2,$A109,2))*(1*$B109)))+0.03,IF('Forward Curve'!$D$7=DataValidation!$A$5,Vols!$G109*(1-(SQRT(YEARFRAC($A$2,$A109,2))*(1*$B109))),""))))</f>
        <v>-2.0697912692094391E-2</v>
      </c>
      <c r="K109" s="7">
        <f>IF('Forward Curve'!$D$7=DataValidation!$A$2,Vols!$D109*(1+(SQRT(YEARFRAC($A$2,$A109,2))*(1*$B109))),IF('Forward Curve'!$D$7=DataValidation!$A$3,Vols!$E109*(1+(SQRT(YEARFRAC($A$2,$A109,2))*(1*$B109))),IF('Forward Curve'!$D$7=DataValidation!$A$4,Vols!$D109*(1+(SQRT(YEARFRAC($A$2,$A109,2))*(1*$B109)))+0.03,IF('Forward Curve'!$D$7=DataValidation!$A$5,Vols!$G109*(1+(SQRT(YEARFRAC($A$2,$A109,2))*(1*$B109))),""))))</f>
        <v>3.9236512692094397E-2</v>
      </c>
      <c r="L109" s="7">
        <f>IF('Forward Curve'!$D$7=DataValidation!$A$2,Vols!$D109*(1+(SQRT(YEARFRAC($A$2,$A109,2))*(2*$B109))),IF('Forward Curve'!$D$7=DataValidation!$A$3,Vols!$E109*(1+(SQRT(YEARFRAC($A$2,$A109,2))*(2*$B109))),IF('Forward Curve'!$D$7=DataValidation!$A$4,Vols!$D109*(1+(SQRT(YEARFRAC($A$2,$A109,2))*(2*$B109)))+0.03,IF('Forward Curve'!$D$7=DataValidation!$A$5,Vols!$G109*(1+(SQRT(YEARFRAC($A$2,$A109,2))*(2*$B109))),""))))</f>
        <v>6.9203725384188786E-2</v>
      </c>
      <c r="N109" s="48">
        <v>2.5000000000000001E-2</v>
      </c>
      <c r="O109" s="7">
        <f>IF('Forward Curve'!$D$7=DataValidation!$A$2,Vols!$N109,IF('Forward Curve'!$D$7=DataValidation!$A$3,Vols!$N109+(Vols!$E109-Vols!$D109),IF('Forward Curve'!$D$7=DataValidation!$A$4,Vols!$N109+(Vols!$F109-Vols!$D109),IF('Forward Curve'!$D$7=DataValidation!$A$5,Vols!$N109+(Vols!$G109-Vols!$D109)))))</f>
        <v>2.5000000000000001E-2</v>
      </c>
      <c r="P109" s="7">
        <f>IF('Forward Curve'!$D$7=DataValidation!$A$2,$D109+0.0025,IF('Forward Curve'!$D$7=DataValidation!$A$3,$E109+0.0025,IF('Forward Curve'!$D$7=DataValidation!$A$4,Vols!$F109+0.0025,IF('Forward Curve'!$D$7=DataValidation!$A$5,Vols!$G109+0.0025,""))))</f>
        <v>1.1769300000000002E-2</v>
      </c>
      <c r="Q109" s="7">
        <f>IF('Forward Curve'!$D$7=DataValidation!$A$2,$D109+0.005,IF('Forward Curve'!$D$7=DataValidation!$A$3,$E109+0.005,IF('Forward Curve'!$D$7=DataValidation!$A$4,Vols!$F109+0.005,IF('Forward Curve'!$D$7=DataValidation!$A$5,Vols!$G109+0.005,""))))</f>
        <v>1.4269300000000002E-2</v>
      </c>
      <c r="S109" s="51">
        <f>IF('Forward Curve'!$D$8=DataValidation!$B$2,Vols!$L109,IF('Forward Curve'!$D$8=DataValidation!$B$3,Vols!$K109,IF('Forward Curve'!$D$8=DataValidation!$B$4,Vols!$J109,IF('Forward Curve'!$D$8=DataValidation!$B$5,Vols!$I109,IF('Forward Curve'!$D$8=DataValidation!$B$7,$O109,IF('Forward Curve'!$D$8=DataValidation!$B$8,Vols!$P109,IF('Forward Curve'!$D$8=DataValidation!$B$9,Vols!$Q109,"ERROR")))))))</f>
        <v>3.9236512692094397E-2</v>
      </c>
      <c r="V109" s="37"/>
      <c r="W109" s="37"/>
    </row>
    <row r="110" spans="1:23" x14ac:dyDescent="0.25">
      <c r="A110" s="5">
        <f>'Forward Curve'!$B121</f>
        <v>47205</v>
      </c>
      <c r="B110" s="6">
        <v>0.95799999999999996</v>
      </c>
      <c r="C110" s="7"/>
      <c r="D110" s="6">
        <v>9.0326999999999994E-3</v>
      </c>
      <c r="E110" s="6">
        <v>9.5566999999999996E-3</v>
      </c>
      <c r="F110" s="43">
        <v>3.7272945345966271E-2</v>
      </c>
      <c r="G110" s="43">
        <v>7.3404634743511436E-3</v>
      </c>
      <c r="H110" s="8"/>
      <c r="I110" s="7">
        <f>IF('Forward Curve'!$D$7=DataValidation!$A$2,Vols!$D110*(1-(SQRT(YEARFRAC($A$2,$A110,2))*(2*$B110))),IF('Forward Curve'!$D$7=DataValidation!$A$3,Vols!$E110*(1-(SQRT(YEARFRAC($A$2,$A110,2))*(2*$B110))),IF('Forward Curve'!$D$7=DataValidation!$A$4,Vols!$D110*(1-(SQRT(YEARFRAC($A$2,$A110,2))*(2*$B110)))+0.03,IF('Forward Curve'!$D$7=DataValidation!$A$5,Vols!$G110*(1-(SQRT(YEARFRAC($A$2,$A110,2))*(2*$B110))),""))))</f>
        <v>-4.3238613689329165E-2</v>
      </c>
      <c r="J110" s="7">
        <f>IF('Forward Curve'!$D$7=DataValidation!$A$2,Vols!$D110*(1-(SQRT(YEARFRAC($A$2,$A110,2))*(1*$B110))),IF('Forward Curve'!$D$7=DataValidation!$A$3,Vols!$E110*(1-(SQRT(YEARFRAC($A$2,$A110,2))*(1*$B110))),IF('Forward Curve'!$D$7=DataValidation!$A$4,Vols!$D110*(1-(SQRT(YEARFRAC($A$2,$A110,2))*(1*$B110)))+0.03,IF('Forward Curve'!$D$7=DataValidation!$A$5,Vols!$G110*(1-(SQRT(YEARFRAC($A$2,$A110,2))*(1*$B110))),""))))</f>
        <v>-1.7102956844664584E-2</v>
      </c>
      <c r="K110" s="7">
        <f>IF('Forward Curve'!$D$7=DataValidation!$A$2,Vols!$D110*(1+(SQRT(YEARFRAC($A$2,$A110,2))*(1*$B110))),IF('Forward Curve'!$D$7=DataValidation!$A$3,Vols!$E110*(1+(SQRT(YEARFRAC($A$2,$A110,2))*(1*$B110))),IF('Forward Curve'!$D$7=DataValidation!$A$4,Vols!$D110*(1+(SQRT(YEARFRAC($A$2,$A110,2))*(1*$B110)))+0.03,IF('Forward Curve'!$D$7=DataValidation!$A$5,Vols!$G110*(1+(SQRT(YEARFRAC($A$2,$A110,2))*(1*$B110))),""))))</f>
        <v>3.5168356844664579E-2</v>
      </c>
      <c r="L110" s="7">
        <f>IF('Forward Curve'!$D$7=DataValidation!$A$2,Vols!$D110*(1+(SQRT(YEARFRAC($A$2,$A110,2))*(2*$B110))),IF('Forward Curve'!$D$7=DataValidation!$A$3,Vols!$E110*(1+(SQRT(YEARFRAC($A$2,$A110,2))*(2*$B110))),IF('Forward Curve'!$D$7=DataValidation!$A$4,Vols!$D110*(1+(SQRT(YEARFRAC($A$2,$A110,2))*(2*$B110)))+0.03,IF('Forward Curve'!$D$7=DataValidation!$A$5,Vols!$G110*(1+(SQRT(YEARFRAC($A$2,$A110,2))*(2*$B110))),""))))</f>
        <v>6.1304013689329168E-2</v>
      </c>
      <c r="N110" s="48">
        <v>2.5000000000000001E-2</v>
      </c>
      <c r="O110" s="7">
        <f>IF('Forward Curve'!$D$7=DataValidation!$A$2,Vols!$N110,IF('Forward Curve'!$D$7=DataValidation!$A$3,Vols!$N110+(Vols!$E110-Vols!$D110),IF('Forward Curve'!$D$7=DataValidation!$A$4,Vols!$N110+(Vols!$F110-Vols!$D110),IF('Forward Curve'!$D$7=DataValidation!$A$5,Vols!$N110+(Vols!$G110-Vols!$D110)))))</f>
        <v>2.5000000000000001E-2</v>
      </c>
      <c r="P110" s="7">
        <f>IF('Forward Curve'!$D$7=DataValidation!$A$2,$D110+0.0025,IF('Forward Curve'!$D$7=DataValidation!$A$3,$E110+0.0025,IF('Forward Curve'!$D$7=DataValidation!$A$4,Vols!$F110+0.0025,IF('Forward Curve'!$D$7=DataValidation!$A$5,Vols!$G110+0.0025,""))))</f>
        <v>1.15327E-2</v>
      </c>
      <c r="Q110" s="7">
        <f>IF('Forward Curve'!$D$7=DataValidation!$A$2,$D110+0.005,IF('Forward Curve'!$D$7=DataValidation!$A$3,$E110+0.005,IF('Forward Curve'!$D$7=DataValidation!$A$4,Vols!$F110+0.005,IF('Forward Curve'!$D$7=DataValidation!$A$5,Vols!$G110+0.005,""))))</f>
        <v>1.4032699999999999E-2</v>
      </c>
      <c r="S110" s="51">
        <f>IF('Forward Curve'!$D$8=DataValidation!$B$2,Vols!$L110,IF('Forward Curve'!$D$8=DataValidation!$B$3,Vols!$K110,IF('Forward Curve'!$D$8=DataValidation!$B$4,Vols!$J110,IF('Forward Curve'!$D$8=DataValidation!$B$5,Vols!$I110,IF('Forward Curve'!$D$8=DataValidation!$B$7,$O110,IF('Forward Curve'!$D$8=DataValidation!$B$8,Vols!$P110,IF('Forward Curve'!$D$8=DataValidation!$B$9,Vols!$Q110,"ERROR")))))))</f>
        <v>3.5168356844664579E-2</v>
      </c>
      <c r="V110" s="37"/>
      <c r="W110" s="37"/>
    </row>
    <row r="111" spans="1:23" x14ac:dyDescent="0.25">
      <c r="A111" s="5">
        <f>'Forward Curve'!$B122</f>
        <v>47236</v>
      </c>
      <c r="B111" s="6">
        <v>0.93900000000000006</v>
      </c>
      <c r="C111" s="7"/>
      <c r="D111" s="6">
        <v>9.026300000000001E-3</v>
      </c>
      <c r="E111" s="6">
        <v>9.5869000000000006E-3</v>
      </c>
      <c r="F111" s="43">
        <v>3.6955976217451739E-2</v>
      </c>
      <c r="G111" s="43">
        <v>7.3975254950532842E-3</v>
      </c>
      <c r="H111" s="8"/>
      <c r="I111" s="7">
        <f>IF('Forward Curve'!$D$7=DataValidation!$A$2,Vols!$D111*(1-(SQRT(YEARFRAC($A$2,$A111,2))*(2*$B111))),IF('Forward Curve'!$D$7=DataValidation!$A$3,Vols!$E111*(1-(SQRT(YEARFRAC($A$2,$A111,2))*(2*$B111))),IF('Forward Curve'!$D$7=DataValidation!$A$4,Vols!$D111*(1-(SQRT(YEARFRAC($A$2,$A111,2))*(2*$B111)))+0.03,IF('Forward Curve'!$D$7=DataValidation!$A$5,Vols!$G111*(1-(SQRT(YEARFRAC($A$2,$A111,2))*(2*$B111))),""))))</f>
        <v>-4.2413096849397237E-2</v>
      </c>
      <c r="J111" s="7">
        <f>IF('Forward Curve'!$D$7=DataValidation!$A$2,Vols!$D111*(1-(SQRT(YEARFRAC($A$2,$A111,2))*(1*$B111))),IF('Forward Curve'!$D$7=DataValidation!$A$3,Vols!$E111*(1-(SQRT(YEARFRAC($A$2,$A111,2))*(1*$B111))),IF('Forward Curve'!$D$7=DataValidation!$A$4,Vols!$D111*(1-(SQRT(YEARFRAC($A$2,$A111,2))*(1*$B111)))+0.03,IF('Forward Curve'!$D$7=DataValidation!$A$5,Vols!$G111*(1-(SQRT(YEARFRAC($A$2,$A111,2))*(1*$B111))),""))))</f>
        <v>-1.6693398424698618E-2</v>
      </c>
      <c r="K111" s="7">
        <f>IF('Forward Curve'!$D$7=DataValidation!$A$2,Vols!$D111*(1+(SQRT(YEARFRAC($A$2,$A111,2))*(1*$B111))),IF('Forward Curve'!$D$7=DataValidation!$A$3,Vols!$E111*(1+(SQRT(YEARFRAC($A$2,$A111,2))*(1*$B111))),IF('Forward Curve'!$D$7=DataValidation!$A$4,Vols!$D111*(1+(SQRT(YEARFRAC($A$2,$A111,2))*(1*$B111)))+0.03,IF('Forward Curve'!$D$7=DataValidation!$A$5,Vols!$G111*(1+(SQRT(YEARFRAC($A$2,$A111,2))*(1*$B111))),""))))</f>
        <v>3.4745998424698617E-2</v>
      </c>
      <c r="L111" s="7">
        <f>IF('Forward Curve'!$D$7=DataValidation!$A$2,Vols!$D111*(1+(SQRT(YEARFRAC($A$2,$A111,2))*(2*$B111))),IF('Forward Curve'!$D$7=DataValidation!$A$3,Vols!$E111*(1+(SQRT(YEARFRAC($A$2,$A111,2))*(2*$B111))),IF('Forward Curve'!$D$7=DataValidation!$A$4,Vols!$D111*(1+(SQRT(YEARFRAC($A$2,$A111,2))*(2*$B111)))+0.03,IF('Forward Curve'!$D$7=DataValidation!$A$5,Vols!$G111*(1+(SQRT(YEARFRAC($A$2,$A111,2))*(2*$B111))),""))))</f>
        <v>6.0465696849397239E-2</v>
      </c>
      <c r="N111" s="48">
        <v>2.5000000000000001E-2</v>
      </c>
      <c r="O111" s="7">
        <f>IF('Forward Curve'!$D$7=DataValidation!$A$2,Vols!$N111,IF('Forward Curve'!$D$7=DataValidation!$A$3,Vols!$N111+(Vols!$E111-Vols!$D111),IF('Forward Curve'!$D$7=DataValidation!$A$4,Vols!$N111+(Vols!$F111-Vols!$D111),IF('Forward Curve'!$D$7=DataValidation!$A$5,Vols!$N111+(Vols!$G111-Vols!$D111)))))</f>
        <v>2.5000000000000001E-2</v>
      </c>
      <c r="P111" s="7">
        <f>IF('Forward Curve'!$D$7=DataValidation!$A$2,$D111+0.0025,IF('Forward Curve'!$D$7=DataValidation!$A$3,$E111+0.0025,IF('Forward Curve'!$D$7=DataValidation!$A$4,Vols!$F111+0.0025,IF('Forward Curve'!$D$7=DataValidation!$A$5,Vols!$G111+0.0025,""))))</f>
        <v>1.1526300000000001E-2</v>
      </c>
      <c r="Q111" s="7">
        <f>IF('Forward Curve'!$D$7=DataValidation!$A$2,$D111+0.005,IF('Forward Curve'!$D$7=DataValidation!$A$3,$E111+0.005,IF('Forward Curve'!$D$7=DataValidation!$A$4,Vols!$F111+0.005,IF('Forward Curve'!$D$7=DataValidation!$A$5,Vols!$G111+0.005,""))))</f>
        <v>1.4026300000000002E-2</v>
      </c>
      <c r="S111" s="51">
        <f>IF('Forward Curve'!$D$8=DataValidation!$B$2,Vols!$L111,IF('Forward Curve'!$D$8=DataValidation!$B$3,Vols!$K111,IF('Forward Curve'!$D$8=DataValidation!$B$4,Vols!$J111,IF('Forward Curve'!$D$8=DataValidation!$B$5,Vols!$I111,IF('Forward Curve'!$D$8=DataValidation!$B$7,$O111,IF('Forward Curve'!$D$8=DataValidation!$B$8,Vols!$P111,IF('Forward Curve'!$D$8=DataValidation!$B$9,Vols!$Q111,"ERROR")))))))</f>
        <v>3.4745998424698617E-2</v>
      </c>
      <c r="V111" s="37"/>
      <c r="W111" s="37"/>
    </row>
    <row r="112" spans="1:23" x14ac:dyDescent="0.25">
      <c r="A112" s="5">
        <f>'Forward Curve'!$B123</f>
        <v>47266</v>
      </c>
      <c r="B112" s="6">
        <v>0.93909999999999993</v>
      </c>
      <c r="C112" s="7"/>
      <c r="D112" s="6">
        <v>9.0702999999999999E-3</v>
      </c>
      <c r="E112" s="6">
        <v>9.6399999999999993E-3</v>
      </c>
      <c r="F112" s="43">
        <v>3.7004861603277379E-2</v>
      </c>
      <c r="G112" s="43">
        <v>7.4529206942701206E-3</v>
      </c>
      <c r="H112" s="8"/>
      <c r="I112" s="7">
        <f>IF('Forward Curve'!$D$7=DataValidation!$A$2,Vols!$D112*(1-(SQRT(YEARFRAC($A$2,$A112,2))*(2*$B112))),IF('Forward Curve'!$D$7=DataValidation!$A$3,Vols!$E112*(1-(SQRT(YEARFRAC($A$2,$A112,2))*(2*$B112))),IF('Forward Curve'!$D$7=DataValidation!$A$4,Vols!$D112*(1-(SQRT(YEARFRAC($A$2,$A112,2))*(2*$B112)))+0.03,IF('Forward Curve'!$D$7=DataValidation!$A$5,Vols!$G112*(1-(SQRT(YEARFRAC($A$2,$A112,2))*(2*$B112))),""))))</f>
        <v>-4.2858740536850716E-2</v>
      </c>
      <c r="J112" s="7">
        <f>IF('Forward Curve'!$D$7=DataValidation!$A$2,Vols!$D112*(1-(SQRT(YEARFRAC($A$2,$A112,2))*(1*$B112))),IF('Forward Curve'!$D$7=DataValidation!$A$3,Vols!$E112*(1-(SQRT(YEARFRAC($A$2,$A112,2))*(1*$B112))),IF('Forward Curve'!$D$7=DataValidation!$A$4,Vols!$D112*(1-(SQRT(YEARFRAC($A$2,$A112,2))*(1*$B112)))+0.03,IF('Forward Curve'!$D$7=DataValidation!$A$5,Vols!$G112*(1-(SQRT(YEARFRAC($A$2,$A112,2))*(1*$B112))),""))))</f>
        <v>-1.689422026842536E-2</v>
      </c>
      <c r="K112" s="7">
        <f>IF('Forward Curve'!$D$7=DataValidation!$A$2,Vols!$D112*(1+(SQRT(YEARFRAC($A$2,$A112,2))*(1*$B112))),IF('Forward Curve'!$D$7=DataValidation!$A$3,Vols!$E112*(1+(SQRT(YEARFRAC($A$2,$A112,2))*(1*$B112))),IF('Forward Curve'!$D$7=DataValidation!$A$4,Vols!$D112*(1+(SQRT(YEARFRAC($A$2,$A112,2))*(1*$B112)))+0.03,IF('Forward Curve'!$D$7=DataValidation!$A$5,Vols!$G112*(1+(SQRT(YEARFRAC($A$2,$A112,2))*(1*$B112))),""))))</f>
        <v>3.503482026842536E-2</v>
      </c>
      <c r="L112" s="7">
        <f>IF('Forward Curve'!$D$7=DataValidation!$A$2,Vols!$D112*(1+(SQRT(YEARFRAC($A$2,$A112,2))*(2*$B112))),IF('Forward Curve'!$D$7=DataValidation!$A$3,Vols!$E112*(1+(SQRT(YEARFRAC($A$2,$A112,2))*(2*$B112))),IF('Forward Curve'!$D$7=DataValidation!$A$4,Vols!$D112*(1+(SQRT(YEARFRAC($A$2,$A112,2))*(2*$B112)))+0.03,IF('Forward Curve'!$D$7=DataValidation!$A$5,Vols!$G112*(1+(SQRT(YEARFRAC($A$2,$A112,2))*(2*$B112))),""))))</f>
        <v>6.0999340536850716E-2</v>
      </c>
      <c r="N112" s="48">
        <v>2.5000000000000001E-2</v>
      </c>
      <c r="O112" s="7">
        <f>IF('Forward Curve'!$D$7=DataValidation!$A$2,Vols!$N112,IF('Forward Curve'!$D$7=DataValidation!$A$3,Vols!$N112+(Vols!$E112-Vols!$D112),IF('Forward Curve'!$D$7=DataValidation!$A$4,Vols!$N112+(Vols!$F112-Vols!$D112),IF('Forward Curve'!$D$7=DataValidation!$A$5,Vols!$N112+(Vols!$G112-Vols!$D112)))))</f>
        <v>2.5000000000000001E-2</v>
      </c>
      <c r="P112" s="7">
        <f>IF('Forward Curve'!$D$7=DataValidation!$A$2,$D112+0.0025,IF('Forward Curve'!$D$7=DataValidation!$A$3,$E112+0.0025,IF('Forward Curve'!$D$7=DataValidation!$A$4,Vols!$F112+0.0025,IF('Forward Curve'!$D$7=DataValidation!$A$5,Vols!$G112+0.0025,""))))</f>
        <v>1.15703E-2</v>
      </c>
      <c r="Q112" s="7">
        <f>IF('Forward Curve'!$D$7=DataValidation!$A$2,$D112+0.005,IF('Forward Curve'!$D$7=DataValidation!$A$3,$E112+0.005,IF('Forward Curve'!$D$7=DataValidation!$A$4,Vols!$F112+0.005,IF('Forward Curve'!$D$7=DataValidation!$A$5,Vols!$G112+0.005,""))))</f>
        <v>1.4070300000000001E-2</v>
      </c>
      <c r="S112" s="51">
        <f>IF('Forward Curve'!$D$8=DataValidation!$B$2,Vols!$L112,IF('Forward Curve'!$D$8=DataValidation!$B$3,Vols!$K112,IF('Forward Curve'!$D$8=DataValidation!$B$4,Vols!$J112,IF('Forward Curve'!$D$8=DataValidation!$B$5,Vols!$I112,IF('Forward Curve'!$D$8=DataValidation!$B$7,$O112,IF('Forward Curve'!$D$8=DataValidation!$B$8,Vols!$P112,IF('Forward Curve'!$D$8=DataValidation!$B$9,Vols!$Q112,"ERROR")))))))</f>
        <v>3.503482026842536E-2</v>
      </c>
      <c r="V112" s="37"/>
      <c r="W112" s="37"/>
    </row>
    <row r="113" spans="1:23" x14ac:dyDescent="0.25">
      <c r="A113" s="5">
        <f>'Forward Curve'!$B124</f>
        <v>47297</v>
      </c>
      <c r="B113" s="6">
        <v>0.93900000000000006</v>
      </c>
      <c r="C113" s="7"/>
      <c r="D113" s="6">
        <v>9.1146999999999999E-3</v>
      </c>
      <c r="E113" s="6">
        <v>9.6763000000000005E-3</v>
      </c>
      <c r="F113" s="43">
        <v>3.7050820204754129E-2</v>
      </c>
      <c r="G113" s="43">
        <v>7.5110609864507735E-3</v>
      </c>
      <c r="H113" s="8"/>
      <c r="I113" s="7">
        <f>IF('Forward Curve'!$D$7=DataValidation!$A$2,Vols!$D113*(1-(SQRT(YEARFRAC($A$2,$A113,2))*(2*$B113))),IF('Forward Curve'!$D$7=DataValidation!$A$3,Vols!$E113*(1-(SQRT(YEARFRAC($A$2,$A113,2))*(2*$B113))),IF('Forward Curve'!$D$7=DataValidation!$A$4,Vols!$D113*(1-(SQRT(YEARFRAC($A$2,$A113,2))*(2*$B113)))+0.03,IF('Forward Curve'!$D$7=DataValidation!$A$5,Vols!$G113*(1-(SQRT(YEARFRAC($A$2,$A113,2))*(2*$B113))),""))))</f>
        <v>-4.3304203900427919E-2</v>
      </c>
      <c r="J113" s="7">
        <f>IF('Forward Curve'!$D$7=DataValidation!$A$2,Vols!$D113*(1-(SQRT(YEARFRAC($A$2,$A113,2))*(1*$B113))),IF('Forward Curve'!$D$7=DataValidation!$A$3,Vols!$E113*(1-(SQRT(YEARFRAC($A$2,$A113,2))*(1*$B113))),IF('Forward Curve'!$D$7=DataValidation!$A$4,Vols!$D113*(1-(SQRT(YEARFRAC($A$2,$A113,2))*(1*$B113)))+0.03,IF('Forward Curve'!$D$7=DataValidation!$A$5,Vols!$G113*(1-(SQRT(YEARFRAC($A$2,$A113,2))*(1*$B113))),""))))</f>
        <v>-1.7094751950213958E-2</v>
      </c>
      <c r="K113" s="7">
        <f>IF('Forward Curve'!$D$7=DataValidation!$A$2,Vols!$D113*(1+(SQRT(YEARFRAC($A$2,$A113,2))*(1*$B113))),IF('Forward Curve'!$D$7=DataValidation!$A$3,Vols!$E113*(1+(SQRT(YEARFRAC($A$2,$A113,2))*(1*$B113))),IF('Forward Curve'!$D$7=DataValidation!$A$4,Vols!$D113*(1+(SQRT(YEARFRAC($A$2,$A113,2))*(1*$B113)))+0.03,IF('Forward Curve'!$D$7=DataValidation!$A$5,Vols!$G113*(1+(SQRT(YEARFRAC($A$2,$A113,2))*(1*$B113))),""))))</f>
        <v>3.5324151950213961E-2</v>
      </c>
      <c r="L113" s="7">
        <f>IF('Forward Curve'!$D$7=DataValidation!$A$2,Vols!$D113*(1+(SQRT(YEARFRAC($A$2,$A113,2))*(2*$B113))),IF('Forward Curve'!$D$7=DataValidation!$A$3,Vols!$E113*(1+(SQRT(YEARFRAC($A$2,$A113,2))*(2*$B113))),IF('Forward Curve'!$D$7=DataValidation!$A$4,Vols!$D113*(1+(SQRT(YEARFRAC($A$2,$A113,2))*(2*$B113)))+0.03,IF('Forward Curve'!$D$7=DataValidation!$A$5,Vols!$G113*(1+(SQRT(YEARFRAC($A$2,$A113,2))*(2*$B113))),""))))</f>
        <v>6.1533603900427919E-2</v>
      </c>
      <c r="N113" s="48">
        <v>2.5000000000000001E-2</v>
      </c>
      <c r="O113" s="7">
        <f>IF('Forward Curve'!$D$7=DataValidation!$A$2,Vols!$N113,IF('Forward Curve'!$D$7=DataValidation!$A$3,Vols!$N113+(Vols!$E113-Vols!$D113),IF('Forward Curve'!$D$7=DataValidation!$A$4,Vols!$N113+(Vols!$F113-Vols!$D113),IF('Forward Curve'!$D$7=DataValidation!$A$5,Vols!$N113+(Vols!$G113-Vols!$D113)))))</f>
        <v>2.5000000000000001E-2</v>
      </c>
      <c r="P113" s="7">
        <f>IF('Forward Curve'!$D$7=DataValidation!$A$2,$D113+0.0025,IF('Forward Curve'!$D$7=DataValidation!$A$3,$E113+0.0025,IF('Forward Curve'!$D$7=DataValidation!$A$4,Vols!$F113+0.0025,IF('Forward Curve'!$D$7=DataValidation!$A$5,Vols!$G113+0.0025,""))))</f>
        <v>1.16147E-2</v>
      </c>
      <c r="Q113" s="7">
        <f>IF('Forward Curve'!$D$7=DataValidation!$A$2,$D113+0.005,IF('Forward Curve'!$D$7=DataValidation!$A$3,$E113+0.005,IF('Forward Curve'!$D$7=DataValidation!$A$4,Vols!$F113+0.005,IF('Forward Curve'!$D$7=DataValidation!$A$5,Vols!$G113+0.005,""))))</f>
        <v>1.4114700000000001E-2</v>
      </c>
      <c r="S113" s="51">
        <f>IF('Forward Curve'!$D$8=DataValidation!$B$2,Vols!$L113,IF('Forward Curve'!$D$8=DataValidation!$B$3,Vols!$K113,IF('Forward Curve'!$D$8=DataValidation!$B$4,Vols!$J113,IF('Forward Curve'!$D$8=DataValidation!$B$5,Vols!$I113,IF('Forward Curve'!$D$8=DataValidation!$B$7,$O113,IF('Forward Curve'!$D$8=DataValidation!$B$8,Vols!$P113,IF('Forward Curve'!$D$8=DataValidation!$B$9,Vols!$Q113,"ERROR")))))))</f>
        <v>3.5324151950213961E-2</v>
      </c>
      <c r="V113" s="37"/>
      <c r="W113" s="37"/>
    </row>
    <row r="114" spans="1:23" x14ac:dyDescent="0.25">
      <c r="A114" s="5">
        <f>'Forward Curve'!$B125</f>
        <v>47327</v>
      </c>
      <c r="B114" s="6">
        <v>0.93879999999999997</v>
      </c>
      <c r="C114" s="7"/>
      <c r="D114" s="6">
        <v>9.1615999999999989E-3</v>
      </c>
      <c r="E114" s="6">
        <v>9.7295999999999997E-3</v>
      </c>
      <c r="F114" s="43">
        <v>3.7093776984063354E-2</v>
      </c>
      <c r="G114" s="43">
        <v>7.5679722934349769E-3</v>
      </c>
      <c r="H114" s="8"/>
      <c r="I114" s="7">
        <f>IF('Forward Curve'!$D$7=DataValidation!$A$2,Vols!$D114*(1-(SQRT(YEARFRAC($A$2,$A114,2))*(2*$B114))),IF('Forward Curve'!$D$7=DataValidation!$A$3,Vols!$E114*(1-(SQRT(YEARFRAC($A$2,$A114,2))*(2*$B114))),IF('Forward Curve'!$D$7=DataValidation!$A$4,Vols!$D114*(1-(SQRT(YEARFRAC($A$2,$A114,2))*(2*$B114)))+0.03,IF('Forward Curve'!$D$7=DataValidation!$A$5,Vols!$G114*(1-(SQRT(YEARFRAC($A$2,$A114,2))*(2*$B114))),""))))</f>
        <v>-4.3749339660660011E-2</v>
      </c>
      <c r="J114" s="7">
        <f>IF('Forward Curve'!$D$7=DataValidation!$A$2,Vols!$D114*(1-(SQRT(YEARFRAC($A$2,$A114,2))*(1*$B114))),IF('Forward Curve'!$D$7=DataValidation!$A$3,Vols!$E114*(1-(SQRT(YEARFRAC($A$2,$A114,2))*(1*$B114))),IF('Forward Curve'!$D$7=DataValidation!$A$4,Vols!$D114*(1-(SQRT(YEARFRAC($A$2,$A114,2))*(1*$B114)))+0.03,IF('Forward Curve'!$D$7=DataValidation!$A$5,Vols!$G114*(1-(SQRT(YEARFRAC($A$2,$A114,2))*(1*$B114))),""))))</f>
        <v>-1.7293869830330006E-2</v>
      </c>
      <c r="K114" s="7">
        <f>IF('Forward Curve'!$D$7=DataValidation!$A$2,Vols!$D114*(1+(SQRT(YEARFRAC($A$2,$A114,2))*(1*$B114))),IF('Forward Curve'!$D$7=DataValidation!$A$3,Vols!$E114*(1+(SQRT(YEARFRAC($A$2,$A114,2))*(1*$B114))),IF('Forward Curve'!$D$7=DataValidation!$A$4,Vols!$D114*(1+(SQRT(YEARFRAC($A$2,$A114,2))*(1*$B114)))+0.03,IF('Forward Curve'!$D$7=DataValidation!$A$5,Vols!$G114*(1+(SQRT(YEARFRAC($A$2,$A114,2))*(1*$B114))),""))))</f>
        <v>3.5617069830330007E-2</v>
      </c>
      <c r="L114" s="7">
        <f>IF('Forward Curve'!$D$7=DataValidation!$A$2,Vols!$D114*(1+(SQRT(YEARFRAC($A$2,$A114,2))*(2*$B114))),IF('Forward Curve'!$D$7=DataValidation!$A$3,Vols!$E114*(1+(SQRT(YEARFRAC($A$2,$A114,2))*(2*$B114))),IF('Forward Curve'!$D$7=DataValidation!$A$4,Vols!$D114*(1+(SQRT(YEARFRAC($A$2,$A114,2))*(2*$B114)))+0.03,IF('Forward Curve'!$D$7=DataValidation!$A$5,Vols!$G114*(1+(SQRT(YEARFRAC($A$2,$A114,2))*(2*$B114))),""))))</f>
        <v>6.2072539660660009E-2</v>
      </c>
      <c r="N114" s="48">
        <v>2.5000000000000001E-2</v>
      </c>
      <c r="O114" s="7">
        <f>IF('Forward Curve'!$D$7=DataValidation!$A$2,Vols!$N114,IF('Forward Curve'!$D$7=DataValidation!$A$3,Vols!$N114+(Vols!$E114-Vols!$D114),IF('Forward Curve'!$D$7=DataValidation!$A$4,Vols!$N114+(Vols!$F114-Vols!$D114),IF('Forward Curve'!$D$7=DataValidation!$A$5,Vols!$N114+(Vols!$G114-Vols!$D114)))))</f>
        <v>2.5000000000000001E-2</v>
      </c>
      <c r="P114" s="7">
        <f>IF('Forward Curve'!$D$7=DataValidation!$A$2,$D114+0.0025,IF('Forward Curve'!$D$7=DataValidation!$A$3,$E114+0.0025,IF('Forward Curve'!$D$7=DataValidation!$A$4,Vols!$F114+0.0025,IF('Forward Curve'!$D$7=DataValidation!$A$5,Vols!$G114+0.0025,""))))</f>
        <v>1.1661599999999999E-2</v>
      </c>
      <c r="Q114" s="7">
        <f>IF('Forward Curve'!$D$7=DataValidation!$A$2,$D114+0.005,IF('Forward Curve'!$D$7=DataValidation!$A$3,$E114+0.005,IF('Forward Curve'!$D$7=DataValidation!$A$4,Vols!$F114+0.005,IF('Forward Curve'!$D$7=DataValidation!$A$5,Vols!$G114+0.005,""))))</f>
        <v>1.41616E-2</v>
      </c>
      <c r="S114" s="51">
        <f>IF('Forward Curve'!$D$8=DataValidation!$B$2,Vols!$L114,IF('Forward Curve'!$D$8=DataValidation!$B$3,Vols!$K114,IF('Forward Curve'!$D$8=DataValidation!$B$4,Vols!$J114,IF('Forward Curve'!$D$8=DataValidation!$B$5,Vols!$I114,IF('Forward Curve'!$D$8=DataValidation!$B$7,$O114,IF('Forward Curve'!$D$8=DataValidation!$B$8,Vols!$P114,IF('Forward Curve'!$D$8=DataValidation!$B$9,Vols!$Q114,"ERROR")))))))</f>
        <v>3.5617069830330007E-2</v>
      </c>
      <c r="V114" s="37"/>
      <c r="W114" s="37"/>
    </row>
    <row r="115" spans="1:23" x14ac:dyDescent="0.25">
      <c r="A115" s="5">
        <f>'Forward Curve'!$B126</f>
        <v>47358</v>
      </c>
      <c r="B115" s="6">
        <v>0.93879999999999997</v>
      </c>
      <c r="C115" s="7"/>
      <c r="D115" s="6">
        <v>9.2043999999999997E-3</v>
      </c>
      <c r="E115" s="6">
        <v>9.7812000000000003E-3</v>
      </c>
      <c r="F115" s="43">
        <v>3.714544831522721E-2</v>
      </c>
      <c r="G115" s="43">
        <v>7.6268504679013272E-3</v>
      </c>
      <c r="H115" s="8"/>
      <c r="I115" s="7">
        <f>IF('Forward Curve'!$D$7=DataValidation!$A$2,Vols!$D115*(1-(SQRT(YEARFRAC($A$2,$A115,2))*(2*$B115))),IF('Forward Curve'!$D$7=DataValidation!$A$3,Vols!$E115*(1-(SQRT(YEARFRAC($A$2,$A115,2))*(2*$B115))),IF('Forward Curve'!$D$7=DataValidation!$A$4,Vols!$D115*(1-(SQRT(YEARFRAC($A$2,$A115,2))*(2*$B115)))+0.03,IF('Forward Curve'!$D$7=DataValidation!$A$5,Vols!$G115*(1-(SQRT(YEARFRAC($A$2,$A115,2))*(2*$B115))),""))))</f>
        <v>-4.4195085914408017E-2</v>
      </c>
      <c r="J115" s="7">
        <f>IF('Forward Curve'!$D$7=DataValidation!$A$2,Vols!$D115*(1-(SQRT(YEARFRAC($A$2,$A115,2))*(1*$B115))),IF('Forward Curve'!$D$7=DataValidation!$A$3,Vols!$E115*(1-(SQRT(YEARFRAC($A$2,$A115,2))*(1*$B115))),IF('Forward Curve'!$D$7=DataValidation!$A$4,Vols!$D115*(1-(SQRT(YEARFRAC($A$2,$A115,2))*(1*$B115)))+0.03,IF('Forward Curve'!$D$7=DataValidation!$A$5,Vols!$G115*(1-(SQRT(YEARFRAC($A$2,$A115,2))*(1*$B115))),""))))</f>
        <v>-1.7495342957204008E-2</v>
      </c>
      <c r="K115" s="7">
        <f>IF('Forward Curve'!$D$7=DataValidation!$A$2,Vols!$D115*(1+(SQRT(YEARFRAC($A$2,$A115,2))*(1*$B115))),IF('Forward Curve'!$D$7=DataValidation!$A$3,Vols!$E115*(1+(SQRT(YEARFRAC($A$2,$A115,2))*(1*$B115))),IF('Forward Curve'!$D$7=DataValidation!$A$4,Vols!$D115*(1+(SQRT(YEARFRAC($A$2,$A115,2))*(1*$B115)))+0.03,IF('Forward Curve'!$D$7=DataValidation!$A$5,Vols!$G115*(1+(SQRT(YEARFRAC($A$2,$A115,2))*(1*$B115))),""))))</f>
        <v>3.5904142957204004E-2</v>
      </c>
      <c r="L115" s="7">
        <f>IF('Forward Curve'!$D$7=DataValidation!$A$2,Vols!$D115*(1+(SQRT(YEARFRAC($A$2,$A115,2))*(2*$B115))),IF('Forward Curve'!$D$7=DataValidation!$A$3,Vols!$E115*(1+(SQRT(YEARFRAC($A$2,$A115,2))*(2*$B115))),IF('Forward Curve'!$D$7=DataValidation!$A$4,Vols!$D115*(1+(SQRT(YEARFRAC($A$2,$A115,2))*(2*$B115)))+0.03,IF('Forward Curve'!$D$7=DataValidation!$A$5,Vols!$G115*(1+(SQRT(YEARFRAC($A$2,$A115,2))*(2*$B115))),""))))</f>
        <v>6.260388591440802E-2</v>
      </c>
      <c r="N115" s="48">
        <v>2.5000000000000001E-2</v>
      </c>
      <c r="O115" s="7">
        <f>IF('Forward Curve'!$D$7=DataValidation!$A$2,Vols!$N115,IF('Forward Curve'!$D$7=DataValidation!$A$3,Vols!$N115+(Vols!$E115-Vols!$D115),IF('Forward Curve'!$D$7=DataValidation!$A$4,Vols!$N115+(Vols!$F115-Vols!$D115),IF('Forward Curve'!$D$7=DataValidation!$A$5,Vols!$N115+(Vols!$G115-Vols!$D115)))))</f>
        <v>2.5000000000000001E-2</v>
      </c>
      <c r="P115" s="7">
        <f>IF('Forward Curve'!$D$7=DataValidation!$A$2,$D115+0.0025,IF('Forward Curve'!$D$7=DataValidation!$A$3,$E115+0.0025,IF('Forward Curve'!$D$7=DataValidation!$A$4,Vols!$F115+0.0025,IF('Forward Curve'!$D$7=DataValidation!$A$5,Vols!$G115+0.0025,""))))</f>
        <v>1.17044E-2</v>
      </c>
      <c r="Q115" s="7">
        <f>IF('Forward Curve'!$D$7=DataValidation!$A$2,$D115+0.005,IF('Forward Curve'!$D$7=DataValidation!$A$3,$E115+0.005,IF('Forward Curve'!$D$7=DataValidation!$A$4,Vols!$F115+0.005,IF('Forward Curve'!$D$7=DataValidation!$A$5,Vols!$G115+0.005,""))))</f>
        <v>1.4204399999999999E-2</v>
      </c>
      <c r="S115" s="51">
        <f>IF('Forward Curve'!$D$8=DataValidation!$B$2,Vols!$L115,IF('Forward Curve'!$D$8=DataValidation!$B$3,Vols!$K115,IF('Forward Curve'!$D$8=DataValidation!$B$4,Vols!$J115,IF('Forward Curve'!$D$8=DataValidation!$B$5,Vols!$I115,IF('Forward Curve'!$D$8=DataValidation!$B$7,$O115,IF('Forward Curve'!$D$8=DataValidation!$B$8,Vols!$P115,IF('Forward Curve'!$D$8=DataValidation!$B$9,Vols!$Q115,"ERROR")))))))</f>
        <v>3.5904142957204004E-2</v>
      </c>
      <c r="V115" s="37"/>
      <c r="W115" s="37"/>
    </row>
    <row r="116" spans="1:23" x14ac:dyDescent="0.25">
      <c r="A116" s="5">
        <f>'Forward Curve'!$B127</f>
        <v>47389</v>
      </c>
      <c r="B116" s="6">
        <v>0.93870000000000009</v>
      </c>
      <c r="C116" s="7"/>
      <c r="D116" s="6">
        <v>9.2478000000000005E-3</v>
      </c>
      <c r="E116" s="6">
        <v>9.8133000000000005E-3</v>
      </c>
      <c r="F116" s="43">
        <v>3.7180507387925159E-2</v>
      </c>
      <c r="G116" s="43">
        <v>7.6832139495779696E-3</v>
      </c>
      <c r="H116" s="8"/>
      <c r="I116" s="7">
        <f>IF('Forward Curve'!$D$7=DataValidation!$A$2,Vols!$D116*(1-(SQRT(YEARFRAC($A$2,$A116,2))*(2*$B116))),IF('Forward Curve'!$D$7=DataValidation!$A$3,Vols!$E116*(1-(SQRT(YEARFRAC($A$2,$A116,2))*(2*$B116))),IF('Forward Curve'!$D$7=DataValidation!$A$4,Vols!$D116*(1-(SQRT(YEARFRAC($A$2,$A116,2))*(2*$B116)))+0.03,IF('Forward Curve'!$D$7=DataValidation!$A$5,Vols!$G116*(1-(SQRT(YEARFRAC($A$2,$A116,2))*(2*$B116))),""))))</f>
        <v>-4.463914169989816E-2</v>
      </c>
      <c r="J116" s="7">
        <f>IF('Forward Curve'!$D$7=DataValidation!$A$2,Vols!$D116*(1-(SQRT(YEARFRAC($A$2,$A116,2))*(1*$B116))),IF('Forward Curve'!$D$7=DataValidation!$A$3,Vols!$E116*(1-(SQRT(YEARFRAC($A$2,$A116,2))*(1*$B116))),IF('Forward Curve'!$D$7=DataValidation!$A$4,Vols!$D116*(1-(SQRT(YEARFRAC($A$2,$A116,2))*(1*$B116)))+0.03,IF('Forward Curve'!$D$7=DataValidation!$A$5,Vols!$G116*(1-(SQRT(YEARFRAC($A$2,$A116,2))*(1*$B116))),""))))</f>
        <v>-1.769567084994908E-2</v>
      </c>
      <c r="K116" s="7">
        <f>IF('Forward Curve'!$D$7=DataValidation!$A$2,Vols!$D116*(1+(SQRT(YEARFRAC($A$2,$A116,2))*(1*$B116))),IF('Forward Curve'!$D$7=DataValidation!$A$3,Vols!$E116*(1+(SQRT(YEARFRAC($A$2,$A116,2))*(1*$B116))),IF('Forward Curve'!$D$7=DataValidation!$A$4,Vols!$D116*(1+(SQRT(YEARFRAC($A$2,$A116,2))*(1*$B116)))+0.03,IF('Forward Curve'!$D$7=DataValidation!$A$5,Vols!$G116*(1+(SQRT(YEARFRAC($A$2,$A116,2))*(1*$B116))),""))))</f>
        <v>3.6191270849949081E-2</v>
      </c>
      <c r="L116" s="7">
        <f>IF('Forward Curve'!$D$7=DataValidation!$A$2,Vols!$D116*(1+(SQRT(YEARFRAC($A$2,$A116,2))*(2*$B116))),IF('Forward Curve'!$D$7=DataValidation!$A$3,Vols!$E116*(1+(SQRT(YEARFRAC($A$2,$A116,2))*(2*$B116))),IF('Forward Curve'!$D$7=DataValidation!$A$4,Vols!$D116*(1+(SQRT(YEARFRAC($A$2,$A116,2))*(2*$B116)))+0.03,IF('Forward Curve'!$D$7=DataValidation!$A$5,Vols!$G116*(1+(SQRT(YEARFRAC($A$2,$A116,2))*(2*$B116))),""))))</f>
        <v>6.3134741699898161E-2</v>
      </c>
      <c r="N116" s="48">
        <v>2.5000000000000001E-2</v>
      </c>
      <c r="O116" s="7">
        <f>IF('Forward Curve'!$D$7=DataValidation!$A$2,Vols!$N116,IF('Forward Curve'!$D$7=DataValidation!$A$3,Vols!$N116+(Vols!$E116-Vols!$D116),IF('Forward Curve'!$D$7=DataValidation!$A$4,Vols!$N116+(Vols!$F116-Vols!$D116),IF('Forward Curve'!$D$7=DataValidation!$A$5,Vols!$N116+(Vols!$G116-Vols!$D116)))))</f>
        <v>2.5000000000000001E-2</v>
      </c>
      <c r="P116" s="7">
        <f>IF('Forward Curve'!$D$7=DataValidation!$A$2,$D116+0.0025,IF('Forward Curve'!$D$7=DataValidation!$A$3,$E116+0.0025,IF('Forward Curve'!$D$7=DataValidation!$A$4,Vols!$F116+0.0025,IF('Forward Curve'!$D$7=DataValidation!$A$5,Vols!$G116+0.0025,""))))</f>
        <v>1.1747800000000001E-2</v>
      </c>
      <c r="Q116" s="7">
        <f>IF('Forward Curve'!$D$7=DataValidation!$A$2,$D116+0.005,IF('Forward Curve'!$D$7=DataValidation!$A$3,$E116+0.005,IF('Forward Curve'!$D$7=DataValidation!$A$4,Vols!$F116+0.005,IF('Forward Curve'!$D$7=DataValidation!$A$5,Vols!$G116+0.005,""))))</f>
        <v>1.4247800000000001E-2</v>
      </c>
      <c r="S116" s="51">
        <f>IF('Forward Curve'!$D$8=DataValidation!$B$2,Vols!$L116,IF('Forward Curve'!$D$8=DataValidation!$B$3,Vols!$K116,IF('Forward Curve'!$D$8=DataValidation!$B$4,Vols!$J116,IF('Forward Curve'!$D$8=DataValidation!$B$5,Vols!$I116,IF('Forward Curve'!$D$8=DataValidation!$B$7,$O116,IF('Forward Curve'!$D$8=DataValidation!$B$8,Vols!$P116,IF('Forward Curve'!$D$8=DataValidation!$B$9,Vols!$Q116,"ERROR")))))))</f>
        <v>3.6191270849949081E-2</v>
      </c>
      <c r="V116" s="37"/>
      <c r="W116" s="37"/>
    </row>
    <row r="117" spans="1:23" x14ac:dyDescent="0.25">
      <c r="A117" s="5">
        <f>'Forward Curve'!$B128</f>
        <v>47419</v>
      </c>
      <c r="B117" s="6">
        <v>0.93849999999999989</v>
      </c>
      <c r="C117" s="7"/>
      <c r="D117" s="6">
        <v>9.2949999999999994E-3</v>
      </c>
      <c r="E117" s="6">
        <v>9.8723999999999999E-3</v>
      </c>
      <c r="F117" s="43">
        <v>3.722949604534944E-2</v>
      </c>
      <c r="G117" s="43">
        <v>7.738307021144997E-3</v>
      </c>
      <c r="H117" s="8"/>
      <c r="I117" s="7">
        <f>IF('Forward Curve'!$D$7=DataValidation!$A$2,Vols!$D117*(1-(SQRT(YEARFRAC($A$2,$A117,2))*(2*$B117))),IF('Forward Curve'!$D$7=DataValidation!$A$3,Vols!$E117*(1-(SQRT(YEARFRAC($A$2,$A117,2))*(2*$B117))),IF('Forward Curve'!$D$7=DataValidation!$A$4,Vols!$D117*(1-(SQRT(YEARFRAC($A$2,$A117,2))*(2*$B117)))+0.03,IF('Forward Curve'!$D$7=DataValidation!$A$5,Vols!$G117*(1-(SQRT(YEARFRAC($A$2,$A117,2))*(2*$B117))),""))))</f>
        <v>-4.5089146722150586E-2</v>
      </c>
      <c r="J117" s="7">
        <f>IF('Forward Curve'!$D$7=DataValidation!$A$2,Vols!$D117*(1-(SQRT(YEARFRAC($A$2,$A117,2))*(1*$B117))),IF('Forward Curve'!$D$7=DataValidation!$A$3,Vols!$E117*(1-(SQRT(YEARFRAC($A$2,$A117,2))*(1*$B117))),IF('Forward Curve'!$D$7=DataValidation!$A$4,Vols!$D117*(1-(SQRT(YEARFRAC($A$2,$A117,2))*(1*$B117)))+0.03,IF('Forward Curve'!$D$7=DataValidation!$A$5,Vols!$G117*(1-(SQRT(YEARFRAC($A$2,$A117,2))*(1*$B117))),""))))</f>
        <v>-1.7897073361075294E-2</v>
      </c>
      <c r="K117" s="7">
        <f>IF('Forward Curve'!$D$7=DataValidation!$A$2,Vols!$D117*(1+(SQRT(YEARFRAC($A$2,$A117,2))*(1*$B117))),IF('Forward Curve'!$D$7=DataValidation!$A$3,Vols!$E117*(1+(SQRT(YEARFRAC($A$2,$A117,2))*(1*$B117))),IF('Forward Curve'!$D$7=DataValidation!$A$4,Vols!$D117*(1+(SQRT(YEARFRAC($A$2,$A117,2))*(1*$B117)))+0.03,IF('Forward Curve'!$D$7=DataValidation!$A$5,Vols!$G117*(1+(SQRT(YEARFRAC($A$2,$A117,2))*(1*$B117))),""))))</f>
        <v>3.648707336107529E-2</v>
      </c>
      <c r="L117" s="7">
        <f>IF('Forward Curve'!$D$7=DataValidation!$A$2,Vols!$D117*(1+(SQRT(YEARFRAC($A$2,$A117,2))*(2*$B117))),IF('Forward Curve'!$D$7=DataValidation!$A$3,Vols!$E117*(1+(SQRT(YEARFRAC($A$2,$A117,2))*(2*$B117))),IF('Forward Curve'!$D$7=DataValidation!$A$4,Vols!$D117*(1+(SQRT(YEARFRAC($A$2,$A117,2))*(2*$B117)))+0.03,IF('Forward Curve'!$D$7=DataValidation!$A$5,Vols!$G117*(1+(SQRT(YEARFRAC($A$2,$A117,2))*(2*$B117))),""))))</f>
        <v>6.3679146722150581E-2</v>
      </c>
      <c r="N117" s="48">
        <v>2.5000000000000001E-2</v>
      </c>
      <c r="O117" s="7">
        <f>IF('Forward Curve'!$D$7=DataValidation!$A$2,Vols!$N117,IF('Forward Curve'!$D$7=DataValidation!$A$3,Vols!$N117+(Vols!$E117-Vols!$D117),IF('Forward Curve'!$D$7=DataValidation!$A$4,Vols!$N117+(Vols!$F117-Vols!$D117),IF('Forward Curve'!$D$7=DataValidation!$A$5,Vols!$N117+(Vols!$G117-Vols!$D117)))))</f>
        <v>2.5000000000000001E-2</v>
      </c>
      <c r="P117" s="7">
        <f>IF('Forward Curve'!$D$7=DataValidation!$A$2,$D117+0.0025,IF('Forward Curve'!$D$7=DataValidation!$A$3,$E117+0.0025,IF('Forward Curve'!$D$7=DataValidation!$A$4,Vols!$F117+0.0025,IF('Forward Curve'!$D$7=DataValidation!$A$5,Vols!$G117+0.0025,""))))</f>
        <v>1.1795E-2</v>
      </c>
      <c r="Q117" s="7">
        <f>IF('Forward Curve'!$D$7=DataValidation!$A$2,$D117+0.005,IF('Forward Curve'!$D$7=DataValidation!$A$3,$E117+0.005,IF('Forward Curve'!$D$7=DataValidation!$A$4,Vols!$F117+0.005,IF('Forward Curve'!$D$7=DataValidation!$A$5,Vols!$G117+0.005,""))))</f>
        <v>1.4294999999999999E-2</v>
      </c>
      <c r="S117" s="51">
        <f>IF('Forward Curve'!$D$8=DataValidation!$B$2,Vols!$L117,IF('Forward Curve'!$D$8=DataValidation!$B$3,Vols!$K117,IF('Forward Curve'!$D$8=DataValidation!$B$4,Vols!$J117,IF('Forward Curve'!$D$8=DataValidation!$B$5,Vols!$I117,IF('Forward Curve'!$D$8=DataValidation!$B$7,$O117,IF('Forward Curve'!$D$8=DataValidation!$B$8,Vols!$P117,IF('Forward Curve'!$D$8=DataValidation!$B$9,Vols!$Q117,"ERROR")))))))</f>
        <v>3.648707336107529E-2</v>
      </c>
      <c r="V117" s="37"/>
      <c r="W117" s="37"/>
    </row>
    <row r="118" spans="1:23" x14ac:dyDescent="0.25">
      <c r="A118" s="5">
        <f>'Forward Curve'!$B129</f>
        <v>47450</v>
      </c>
      <c r="B118" s="6">
        <v>0.93830000000000002</v>
      </c>
      <c r="C118" s="7"/>
      <c r="D118" s="6">
        <v>9.3393999999999994E-3</v>
      </c>
      <c r="E118" s="6">
        <v>9.9112000000000002E-3</v>
      </c>
      <c r="F118" s="43">
        <v>3.7277249330671114E-2</v>
      </c>
      <c r="G118" s="43">
        <v>7.7967745225310248E-3</v>
      </c>
      <c r="H118" s="8"/>
      <c r="I118" s="7">
        <f>IF('Forward Curve'!$D$7=DataValidation!$A$2,Vols!$D118*(1-(SQRT(YEARFRAC($A$2,$A118,2))*(2*$B118))),IF('Forward Curve'!$D$7=DataValidation!$A$3,Vols!$E118*(1-(SQRT(YEARFRAC($A$2,$A118,2))*(2*$B118))),IF('Forward Curve'!$D$7=DataValidation!$A$4,Vols!$D118*(1-(SQRT(YEARFRAC($A$2,$A118,2))*(2*$B118)))+0.03,IF('Forward Curve'!$D$7=DataValidation!$A$5,Vols!$G118*(1-(SQRT(YEARFRAC($A$2,$A118,2))*(2*$B118))),""))))</f>
        <v>-4.5534429196177152E-2</v>
      </c>
      <c r="J118" s="7">
        <f>IF('Forward Curve'!$D$7=DataValidation!$A$2,Vols!$D118*(1-(SQRT(YEARFRAC($A$2,$A118,2))*(1*$B118))),IF('Forward Curve'!$D$7=DataValidation!$A$3,Vols!$E118*(1-(SQRT(YEARFRAC($A$2,$A118,2))*(1*$B118))),IF('Forward Curve'!$D$7=DataValidation!$A$4,Vols!$D118*(1-(SQRT(YEARFRAC($A$2,$A118,2))*(1*$B118)))+0.03,IF('Forward Curve'!$D$7=DataValidation!$A$5,Vols!$G118*(1-(SQRT(YEARFRAC($A$2,$A118,2))*(1*$B118))),""))))</f>
        <v>-1.8097514598088574E-2</v>
      </c>
      <c r="K118" s="7">
        <f>IF('Forward Curve'!$D$7=DataValidation!$A$2,Vols!$D118*(1+(SQRT(YEARFRAC($A$2,$A118,2))*(1*$B118))),IF('Forward Curve'!$D$7=DataValidation!$A$3,Vols!$E118*(1+(SQRT(YEARFRAC($A$2,$A118,2))*(1*$B118))),IF('Forward Curve'!$D$7=DataValidation!$A$4,Vols!$D118*(1+(SQRT(YEARFRAC($A$2,$A118,2))*(1*$B118)))+0.03,IF('Forward Curve'!$D$7=DataValidation!$A$5,Vols!$G118*(1+(SQRT(YEARFRAC($A$2,$A118,2))*(1*$B118))),""))))</f>
        <v>3.6776314598088576E-2</v>
      </c>
      <c r="L118" s="7">
        <f>IF('Forward Curve'!$D$7=DataValidation!$A$2,Vols!$D118*(1+(SQRT(YEARFRAC($A$2,$A118,2))*(2*$B118))),IF('Forward Curve'!$D$7=DataValidation!$A$3,Vols!$E118*(1+(SQRT(YEARFRAC($A$2,$A118,2))*(2*$B118))),IF('Forward Curve'!$D$7=DataValidation!$A$4,Vols!$D118*(1+(SQRT(YEARFRAC($A$2,$A118,2))*(2*$B118)))+0.03,IF('Forward Curve'!$D$7=DataValidation!$A$5,Vols!$G118*(1+(SQRT(YEARFRAC($A$2,$A118,2))*(2*$B118))),""))))</f>
        <v>6.4213229196177155E-2</v>
      </c>
      <c r="N118" s="48">
        <v>2.5000000000000001E-2</v>
      </c>
      <c r="O118" s="7">
        <f>IF('Forward Curve'!$D$7=DataValidation!$A$2,Vols!$N118,IF('Forward Curve'!$D$7=DataValidation!$A$3,Vols!$N118+(Vols!$E118-Vols!$D118),IF('Forward Curve'!$D$7=DataValidation!$A$4,Vols!$N118+(Vols!$F118-Vols!$D118),IF('Forward Curve'!$D$7=DataValidation!$A$5,Vols!$N118+(Vols!$G118-Vols!$D118)))))</f>
        <v>2.5000000000000001E-2</v>
      </c>
      <c r="P118" s="7">
        <f>IF('Forward Curve'!$D$7=DataValidation!$A$2,$D118+0.0025,IF('Forward Curve'!$D$7=DataValidation!$A$3,$E118+0.0025,IF('Forward Curve'!$D$7=DataValidation!$A$4,Vols!$F118+0.0025,IF('Forward Curve'!$D$7=DataValidation!$A$5,Vols!$G118+0.0025,""))))</f>
        <v>1.18394E-2</v>
      </c>
      <c r="Q118" s="7">
        <f>IF('Forward Curve'!$D$7=DataValidation!$A$2,$D118+0.005,IF('Forward Curve'!$D$7=DataValidation!$A$3,$E118+0.005,IF('Forward Curve'!$D$7=DataValidation!$A$4,Vols!$F118+0.005,IF('Forward Curve'!$D$7=DataValidation!$A$5,Vols!$G118+0.005,""))))</f>
        <v>1.4339399999999999E-2</v>
      </c>
      <c r="S118" s="51">
        <f>IF('Forward Curve'!$D$8=DataValidation!$B$2,Vols!$L118,IF('Forward Curve'!$D$8=DataValidation!$B$3,Vols!$K118,IF('Forward Curve'!$D$8=DataValidation!$B$4,Vols!$J118,IF('Forward Curve'!$D$8=DataValidation!$B$5,Vols!$I118,IF('Forward Curve'!$D$8=DataValidation!$B$7,$O118,IF('Forward Curve'!$D$8=DataValidation!$B$8,Vols!$P118,IF('Forward Curve'!$D$8=DataValidation!$B$9,Vols!$Q118,"ERROR")))))))</f>
        <v>3.6776314598088576E-2</v>
      </c>
      <c r="V118" s="37"/>
      <c r="W118" s="37"/>
    </row>
    <row r="119" spans="1:23" x14ac:dyDescent="0.25">
      <c r="A119" s="5">
        <f>'Forward Curve'!$B130</f>
        <v>47480</v>
      </c>
      <c r="B119" s="6">
        <v>0.93810000000000004</v>
      </c>
      <c r="C119" s="7"/>
      <c r="D119" s="6">
        <v>9.3842999999999999E-3</v>
      </c>
      <c r="E119" s="6">
        <v>9.9534999999999988E-3</v>
      </c>
      <c r="F119" s="43">
        <v>3.7317729796376931E-2</v>
      </c>
      <c r="G119" s="43">
        <v>7.853681830794379E-3</v>
      </c>
      <c r="H119" s="8"/>
      <c r="I119" s="7">
        <f>IF('Forward Curve'!$D$7=DataValidation!$A$2,Vols!$D119*(1-(SQRT(YEARFRAC($A$2,$A119,2))*(2*$B119))),IF('Forward Curve'!$D$7=DataValidation!$A$3,Vols!$E119*(1-(SQRT(YEARFRAC($A$2,$A119,2))*(2*$B119))),IF('Forward Curve'!$D$7=DataValidation!$A$4,Vols!$D119*(1-(SQRT(YEARFRAC($A$2,$A119,2))*(2*$B119)))+0.03,IF('Forward Curve'!$D$7=DataValidation!$A$5,Vols!$G119*(1-(SQRT(YEARFRAC($A$2,$A119,2))*(2*$B119))),""))))</f>
        <v>-4.5975403856898009E-2</v>
      </c>
      <c r="J119" s="7">
        <f>IF('Forward Curve'!$D$7=DataValidation!$A$2,Vols!$D119*(1-(SQRT(YEARFRAC($A$2,$A119,2))*(1*$B119))),IF('Forward Curve'!$D$7=DataValidation!$A$3,Vols!$E119*(1-(SQRT(YEARFRAC($A$2,$A119,2))*(1*$B119))),IF('Forward Curve'!$D$7=DataValidation!$A$4,Vols!$D119*(1-(SQRT(YEARFRAC($A$2,$A119,2))*(1*$B119)))+0.03,IF('Forward Curve'!$D$7=DataValidation!$A$5,Vols!$G119*(1-(SQRT(YEARFRAC($A$2,$A119,2))*(1*$B119))),""))))</f>
        <v>-1.8295551928449005E-2</v>
      </c>
      <c r="K119" s="7">
        <f>IF('Forward Curve'!$D$7=DataValidation!$A$2,Vols!$D119*(1+(SQRT(YEARFRAC($A$2,$A119,2))*(1*$B119))),IF('Forward Curve'!$D$7=DataValidation!$A$3,Vols!$E119*(1+(SQRT(YEARFRAC($A$2,$A119,2))*(1*$B119))),IF('Forward Curve'!$D$7=DataValidation!$A$4,Vols!$D119*(1+(SQRT(YEARFRAC($A$2,$A119,2))*(1*$B119)))+0.03,IF('Forward Curve'!$D$7=DataValidation!$A$5,Vols!$G119*(1+(SQRT(YEARFRAC($A$2,$A119,2))*(1*$B119))),""))))</f>
        <v>3.7064151928449002E-2</v>
      </c>
      <c r="L119" s="7">
        <f>IF('Forward Curve'!$D$7=DataValidation!$A$2,Vols!$D119*(1+(SQRT(YEARFRAC($A$2,$A119,2))*(2*$B119))),IF('Forward Curve'!$D$7=DataValidation!$A$3,Vols!$E119*(1+(SQRT(YEARFRAC($A$2,$A119,2))*(2*$B119))),IF('Forward Curve'!$D$7=DataValidation!$A$4,Vols!$D119*(1+(SQRT(YEARFRAC($A$2,$A119,2))*(2*$B119)))+0.03,IF('Forward Curve'!$D$7=DataValidation!$A$5,Vols!$G119*(1+(SQRT(YEARFRAC($A$2,$A119,2))*(2*$B119))),""))))</f>
        <v>6.4744003856898005E-2</v>
      </c>
      <c r="N119" s="48">
        <v>2.5000000000000001E-2</v>
      </c>
      <c r="O119" s="7">
        <f>IF('Forward Curve'!$D$7=DataValidation!$A$2,Vols!$N119,IF('Forward Curve'!$D$7=DataValidation!$A$3,Vols!$N119+(Vols!$E119-Vols!$D119),IF('Forward Curve'!$D$7=DataValidation!$A$4,Vols!$N119+(Vols!$F119-Vols!$D119),IF('Forward Curve'!$D$7=DataValidation!$A$5,Vols!$N119+(Vols!$G119-Vols!$D119)))))</f>
        <v>2.5000000000000001E-2</v>
      </c>
      <c r="P119" s="7">
        <f>IF('Forward Curve'!$D$7=DataValidation!$A$2,$D119+0.0025,IF('Forward Curve'!$D$7=DataValidation!$A$3,$E119+0.0025,IF('Forward Curve'!$D$7=DataValidation!$A$4,Vols!$F119+0.0025,IF('Forward Curve'!$D$7=DataValidation!$A$5,Vols!$G119+0.0025,""))))</f>
        <v>1.18843E-2</v>
      </c>
      <c r="Q119" s="7">
        <f>IF('Forward Curve'!$D$7=DataValidation!$A$2,$D119+0.005,IF('Forward Curve'!$D$7=DataValidation!$A$3,$E119+0.005,IF('Forward Curve'!$D$7=DataValidation!$A$4,Vols!$F119+0.005,IF('Forward Curve'!$D$7=DataValidation!$A$5,Vols!$G119+0.005,""))))</f>
        <v>1.4384299999999999E-2</v>
      </c>
      <c r="S119" s="51">
        <f>IF('Forward Curve'!$D$8=DataValidation!$B$2,Vols!$L119,IF('Forward Curve'!$D$8=DataValidation!$B$3,Vols!$K119,IF('Forward Curve'!$D$8=DataValidation!$B$4,Vols!$J119,IF('Forward Curve'!$D$8=DataValidation!$B$5,Vols!$I119,IF('Forward Curve'!$D$8=DataValidation!$B$7,$O119,IF('Forward Curve'!$D$8=DataValidation!$B$8,Vols!$P119,IF('Forward Curve'!$D$8=DataValidation!$B$9,Vols!$Q119,"ERROR")))))))</f>
        <v>3.7064151928449002E-2</v>
      </c>
      <c r="V119" s="37"/>
      <c r="W119" s="37"/>
    </row>
    <row r="120" spans="1:23" x14ac:dyDescent="0.25">
      <c r="A120" s="5">
        <f>'Forward Curve'!$B131</f>
        <v>47511</v>
      </c>
      <c r="B120" s="6">
        <v>0.86120000000000008</v>
      </c>
      <c r="C120" s="7"/>
      <c r="D120" s="6">
        <v>9.4264999999999991E-3</v>
      </c>
      <c r="E120" s="6">
        <v>9.9124E-3</v>
      </c>
      <c r="F120" s="43">
        <v>3.7361605872642478E-2</v>
      </c>
      <c r="G120" s="43">
        <v>7.9092224199701633E-3</v>
      </c>
      <c r="H120" s="8"/>
      <c r="I120" s="7">
        <f>IF('Forward Curve'!$D$7=DataValidation!$A$2,Vols!$D120*(1-(SQRT(YEARFRAC($A$2,$A120,2))*(2*$B120))),IF('Forward Curve'!$D$7=DataValidation!$A$3,Vols!$E120*(1-(SQRT(YEARFRAC($A$2,$A120,2))*(2*$B120))),IF('Forward Curve'!$D$7=DataValidation!$A$4,Vols!$D120*(1-(SQRT(YEARFRAC($A$2,$A120,2))*(2*$B120)))+0.03,IF('Forward Curve'!$D$7=DataValidation!$A$5,Vols!$G120*(1-(SQRT(YEARFRAC($A$2,$A120,2))*(2*$B120))),""))))</f>
        <v>-4.1845524084857214E-2</v>
      </c>
      <c r="J120" s="7">
        <f>IF('Forward Curve'!$D$7=DataValidation!$A$2,Vols!$D120*(1-(SQRT(YEARFRAC($A$2,$A120,2))*(1*$B120))),IF('Forward Curve'!$D$7=DataValidation!$A$3,Vols!$E120*(1-(SQRT(YEARFRAC($A$2,$A120,2))*(1*$B120))),IF('Forward Curve'!$D$7=DataValidation!$A$4,Vols!$D120*(1-(SQRT(YEARFRAC($A$2,$A120,2))*(1*$B120)))+0.03,IF('Forward Curve'!$D$7=DataValidation!$A$5,Vols!$G120*(1-(SQRT(YEARFRAC($A$2,$A120,2))*(1*$B120))),""))))</f>
        <v>-1.6209512042428608E-2</v>
      </c>
      <c r="K120" s="7">
        <f>IF('Forward Curve'!$D$7=DataValidation!$A$2,Vols!$D120*(1+(SQRT(YEARFRAC($A$2,$A120,2))*(1*$B120))),IF('Forward Curve'!$D$7=DataValidation!$A$3,Vols!$E120*(1+(SQRT(YEARFRAC($A$2,$A120,2))*(1*$B120))),IF('Forward Curve'!$D$7=DataValidation!$A$4,Vols!$D120*(1+(SQRT(YEARFRAC($A$2,$A120,2))*(1*$B120)))+0.03,IF('Forward Curve'!$D$7=DataValidation!$A$5,Vols!$G120*(1+(SQRT(YEARFRAC($A$2,$A120,2))*(1*$B120))),""))))</f>
        <v>3.5062512042428606E-2</v>
      </c>
      <c r="L120" s="7">
        <f>IF('Forward Curve'!$D$7=DataValidation!$A$2,Vols!$D120*(1+(SQRT(YEARFRAC($A$2,$A120,2))*(2*$B120))),IF('Forward Curve'!$D$7=DataValidation!$A$3,Vols!$E120*(1+(SQRT(YEARFRAC($A$2,$A120,2))*(2*$B120))),IF('Forward Curve'!$D$7=DataValidation!$A$4,Vols!$D120*(1+(SQRT(YEARFRAC($A$2,$A120,2))*(2*$B120)))+0.03,IF('Forward Curve'!$D$7=DataValidation!$A$5,Vols!$G120*(1+(SQRT(YEARFRAC($A$2,$A120,2))*(2*$B120))),""))))</f>
        <v>6.0698524084857215E-2</v>
      </c>
      <c r="N120" s="48">
        <v>2.5000000000000001E-2</v>
      </c>
      <c r="O120" s="7">
        <f>IF('Forward Curve'!$D$7=DataValidation!$A$2,Vols!$N120,IF('Forward Curve'!$D$7=DataValidation!$A$3,Vols!$N120+(Vols!$E120-Vols!$D120),IF('Forward Curve'!$D$7=DataValidation!$A$4,Vols!$N120+(Vols!$F120-Vols!$D120),IF('Forward Curve'!$D$7=DataValidation!$A$5,Vols!$N120+(Vols!$G120-Vols!$D120)))))</f>
        <v>2.5000000000000001E-2</v>
      </c>
      <c r="P120" s="7">
        <f>IF('Forward Curve'!$D$7=DataValidation!$A$2,$D120+0.0025,IF('Forward Curve'!$D$7=DataValidation!$A$3,$E120+0.0025,IF('Forward Curve'!$D$7=DataValidation!$A$4,Vols!$F120+0.0025,IF('Forward Curve'!$D$7=DataValidation!$A$5,Vols!$G120+0.0025,""))))</f>
        <v>1.19265E-2</v>
      </c>
      <c r="Q120" s="7">
        <f>IF('Forward Curve'!$D$7=DataValidation!$A$2,$D120+0.005,IF('Forward Curve'!$D$7=DataValidation!$A$3,$E120+0.005,IF('Forward Curve'!$D$7=DataValidation!$A$4,Vols!$F120+0.005,IF('Forward Curve'!$D$7=DataValidation!$A$5,Vols!$G120+0.005,""))))</f>
        <v>1.4426499999999998E-2</v>
      </c>
      <c r="S120" s="51">
        <f>IF('Forward Curve'!$D$8=DataValidation!$B$2,Vols!$L120,IF('Forward Curve'!$D$8=DataValidation!$B$3,Vols!$K120,IF('Forward Curve'!$D$8=DataValidation!$B$4,Vols!$J120,IF('Forward Curve'!$D$8=DataValidation!$B$5,Vols!$I120,IF('Forward Curve'!$D$8=DataValidation!$B$7,$O120,IF('Forward Curve'!$D$8=DataValidation!$B$8,Vols!$P120,IF('Forward Curve'!$D$8=DataValidation!$B$9,Vols!$Q120,"ERROR")))))))</f>
        <v>3.5062512042428606E-2</v>
      </c>
      <c r="V120" s="37"/>
      <c r="W120" s="37"/>
    </row>
    <row r="121" spans="1:23" x14ac:dyDescent="0.25">
      <c r="A121" s="5">
        <f>'Forward Curve'!$B132</f>
        <v>47542</v>
      </c>
      <c r="B121" s="6">
        <v>0.78969999999999996</v>
      </c>
      <c r="C121" s="7"/>
      <c r="D121" s="6">
        <v>9.4677000000000008E-3</v>
      </c>
      <c r="E121" s="6">
        <v>9.858200000000001E-3</v>
      </c>
      <c r="F121" s="43">
        <v>3.7399542202305458E-2</v>
      </c>
      <c r="G121" s="43">
        <v>7.9624511937481657E-3</v>
      </c>
      <c r="H121" s="8"/>
      <c r="I121" s="7">
        <f>IF('Forward Curve'!$D$7=DataValidation!$A$2,Vols!$D121*(1-(SQRT(YEARFRAC($A$2,$A121,2))*(2*$B121))),IF('Forward Curve'!$D$7=DataValidation!$A$3,Vols!$E121*(1-(SQRT(YEARFRAC($A$2,$A121,2))*(2*$B121))),IF('Forward Curve'!$D$7=DataValidation!$A$4,Vols!$D121*(1-(SQRT(YEARFRAC($A$2,$A121,2))*(2*$B121)))+0.03,IF('Forward Curve'!$D$7=DataValidation!$A$5,Vols!$G121*(1-(SQRT(YEARFRAC($A$2,$A121,2))*(2*$B121))),""))))</f>
        <v>-3.7956458540457712E-2</v>
      </c>
      <c r="J121" s="7">
        <f>IF('Forward Curve'!$D$7=DataValidation!$A$2,Vols!$D121*(1-(SQRT(YEARFRAC($A$2,$A121,2))*(1*$B121))),IF('Forward Curve'!$D$7=DataValidation!$A$3,Vols!$E121*(1-(SQRT(YEARFRAC($A$2,$A121,2))*(1*$B121))),IF('Forward Curve'!$D$7=DataValidation!$A$4,Vols!$D121*(1-(SQRT(YEARFRAC($A$2,$A121,2))*(1*$B121)))+0.03,IF('Forward Curve'!$D$7=DataValidation!$A$5,Vols!$G121*(1-(SQRT(YEARFRAC($A$2,$A121,2))*(1*$B121))),""))))</f>
        <v>-1.4244379270228855E-2</v>
      </c>
      <c r="K121" s="7">
        <f>IF('Forward Curve'!$D$7=DataValidation!$A$2,Vols!$D121*(1+(SQRT(YEARFRAC($A$2,$A121,2))*(1*$B121))),IF('Forward Curve'!$D$7=DataValidation!$A$3,Vols!$E121*(1+(SQRT(YEARFRAC($A$2,$A121,2))*(1*$B121))),IF('Forward Curve'!$D$7=DataValidation!$A$4,Vols!$D121*(1+(SQRT(YEARFRAC($A$2,$A121,2))*(1*$B121)))+0.03,IF('Forward Curve'!$D$7=DataValidation!$A$5,Vols!$G121*(1+(SQRT(YEARFRAC($A$2,$A121,2))*(1*$B121))),""))))</f>
        <v>3.317977927022886E-2</v>
      </c>
      <c r="L121" s="7">
        <f>IF('Forward Curve'!$D$7=DataValidation!$A$2,Vols!$D121*(1+(SQRT(YEARFRAC($A$2,$A121,2))*(2*$B121))),IF('Forward Curve'!$D$7=DataValidation!$A$3,Vols!$E121*(1+(SQRT(YEARFRAC($A$2,$A121,2))*(2*$B121))),IF('Forward Curve'!$D$7=DataValidation!$A$4,Vols!$D121*(1+(SQRT(YEARFRAC($A$2,$A121,2))*(2*$B121)))+0.03,IF('Forward Curve'!$D$7=DataValidation!$A$5,Vols!$G121*(1+(SQRT(YEARFRAC($A$2,$A121,2))*(2*$B121))),""))))</f>
        <v>5.689185854045771E-2</v>
      </c>
      <c r="N121" s="48">
        <v>2.5000000000000001E-2</v>
      </c>
      <c r="O121" s="7">
        <f>IF('Forward Curve'!$D$7=DataValidation!$A$2,Vols!$N121,IF('Forward Curve'!$D$7=DataValidation!$A$3,Vols!$N121+(Vols!$E121-Vols!$D121),IF('Forward Curve'!$D$7=DataValidation!$A$4,Vols!$N121+(Vols!$F121-Vols!$D121),IF('Forward Curve'!$D$7=DataValidation!$A$5,Vols!$N121+(Vols!$G121-Vols!$D121)))))</f>
        <v>2.5000000000000001E-2</v>
      </c>
      <c r="P121" s="7">
        <f>IF('Forward Curve'!$D$7=DataValidation!$A$2,$D121+0.0025,IF('Forward Curve'!$D$7=DataValidation!$A$3,$E121+0.0025,IF('Forward Curve'!$D$7=DataValidation!$A$4,Vols!$F121+0.0025,IF('Forward Curve'!$D$7=DataValidation!$A$5,Vols!$G121+0.0025,""))))</f>
        <v>1.1967700000000001E-2</v>
      </c>
      <c r="Q121" s="7">
        <f>IF('Forward Curve'!$D$7=DataValidation!$A$2,$D121+0.005,IF('Forward Curve'!$D$7=DataValidation!$A$3,$E121+0.005,IF('Forward Curve'!$D$7=DataValidation!$A$4,Vols!$F121+0.005,IF('Forward Curve'!$D$7=DataValidation!$A$5,Vols!$G121+0.005,""))))</f>
        <v>1.44677E-2</v>
      </c>
      <c r="S121" s="51">
        <f>IF('Forward Curve'!$D$8=DataValidation!$B$2,Vols!$L121,IF('Forward Curve'!$D$8=DataValidation!$B$3,Vols!$K121,IF('Forward Curve'!$D$8=DataValidation!$B$4,Vols!$J121,IF('Forward Curve'!$D$8=DataValidation!$B$5,Vols!$I121,IF('Forward Curve'!$D$8=DataValidation!$B$7,$O121,IF('Forward Curve'!$D$8=DataValidation!$B$8,Vols!$P121,IF('Forward Curve'!$D$8=DataValidation!$B$9,Vols!$Q121,"ERROR")))))))</f>
        <v>3.317977927022886E-2</v>
      </c>
      <c r="V121" s="37"/>
      <c r="W121" s="37"/>
    </row>
    <row r="122" spans="1:23" x14ac:dyDescent="0.25">
      <c r="A122" s="9"/>
      <c r="W122" s="37"/>
    </row>
    <row r="123" spans="1:23" x14ac:dyDescent="0.25">
      <c r="I123" s="7"/>
      <c r="J123" s="7"/>
      <c r="K123" s="7"/>
      <c r="L123" s="7"/>
      <c r="W123" s="37"/>
    </row>
    <row r="124" spans="1:23" x14ac:dyDescent="0.25">
      <c r="W124" s="37"/>
    </row>
    <row r="125" spans="1:23" x14ac:dyDescent="0.25">
      <c r="I125" s="8"/>
      <c r="J125" s="8"/>
      <c r="K125" s="8"/>
      <c r="L125" s="8"/>
      <c r="W125" s="37"/>
    </row>
    <row r="126" spans="1:23" x14ac:dyDescent="0.25">
      <c r="W126" s="37"/>
    </row>
    <row r="127" spans="1:23" x14ac:dyDescent="0.25">
      <c r="W127" s="37"/>
    </row>
    <row r="128" spans="1:23" x14ac:dyDescent="0.25">
      <c r="W128" s="37"/>
    </row>
    <row r="129" spans="23:23" x14ac:dyDescent="0.25">
      <c r="W129" s="37"/>
    </row>
    <row r="130" spans="23:23" x14ac:dyDescent="0.25">
      <c r="W130" s="37"/>
    </row>
    <row r="131" spans="23:23" x14ac:dyDescent="0.25">
      <c r="W131" s="37"/>
    </row>
    <row r="132" spans="23:23" x14ac:dyDescent="0.25">
      <c r="W132" s="37"/>
    </row>
    <row r="133" spans="23:23" x14ac:dyDescent="0.25">
      <c r="W133" s="37"/>
    </row>
    <row r="134" spans="23:23" x14ac:dyDescent="0.25">
      <c r="W134" s="37"/>
    </row>
    <row r="135" spans="23:23" x14ac:dyDescent="0.25">
      <c r="W135" s="37"/>
    </row>
    <row r="136" spans="23:23" x14ac:dyDescent="0.25">
      <c r="W136" s="37"/>
    </row>
    <row r="137" spans="23:23" x14ac:dyDescent="0.25">
      <c r="W137" s="37"/>
    </row>
    <row r="138" spans="23:23" x14ac:dyDescent="0.25">
      <c r="W138" s="37"/>
    </row>
    <row r="139" spans="23:23" x14ac:dyDescent="0.25">
      <c r="W139" s="37"/>
    </row>
    <row r="140" spans="23:23" x14ac:dyDescent="0.25">
      <c r="W140" s="37"/>
    </row>
    <row r="141" spans="23:23" x14ac:dyDescent="0.25">
      <c r="W141" s="37"/>
    </row>
    <row r="142" spans="23:23" x14ac:dyDescent="0.25">
      <c r="W142" s="37"/>
    </row>
    <row r="143" spans="23:23" x14ac:dyDescent="0.25">
      <c r="W143" s="37"/>
    </row>
    <row r="144" spans="23:23" x14ac:dyDescent="0.25">
      <c r="W144" s="37"/>
    </row>
    <row r="145" spans="23:23" x14ac:dyDescent="0.25">
      <c r="W145" s="37"/>
    </row>
    <row r="146" spans="23:23" x14ac:dyDescent="0.25">
      <c r="W146" s="37"/>
    </row>
    <row r="147" spans="23:23" x14ac:dyDescent="0.25">
      <c r="W147" s="37"/>
    </row>
    <row r="148" spans="23:23" x14ac:dyDescent="0.25">
      <c r="W148" s="37"/>
    </row>
    <row r="149" spans="23:23" x14ac:dyDescent="0.25">
      <c r="W149" s="37"/>
    </row>
    <row r="150" spans="23:23" x14ac:dyDescent="0.25">
      <c r="W150" s="37"/>
    </row>
    <row r="151" spans="23:23" x14ac:dyDescent="0.25">
      <c r="W151" s="37"/>
    </row>
    <row r="152" spans="23:23" x14ac:dyDescent="0.25">
      <c r="W152" s="37"/>
    </row>
    <row r="153" spans="23:23" x14ac:dyDescent="0.25">
      <c r="W153" s="37"/>
    </row>
    <row r="154" spans="23:23" x14ac:dyDescent="0.25">
      <c r="W154" s="37"/>
    </row>
    <row r="155" spans="23:23" x14ac:dyDescent="0.25">
      <c r="W155" s="37"/>
    </row>
    <row r="156" spans="23:23" x14ac:dyDescent="0.25">
      <c r="W156" s="37"/>
    </row>
    <row r="157" spans="23:23" x14ac:dyDescent="0.25">
      <c r="W157" s="37"/>
    </row>
    <row r="158" spans="23:23" x14ac:dyDescent="0.25">
      <c r="W158" s="37"/>
    </row>
    <row r="159" spans="23:23" x14ac:dyDescent="0.25">
      <c r="W159" s="37"/>
    </row>
    <row r="160" spans="23:23" x14ac:dyDescent="0.25">
      <c r="W160" s="37"/>
    </row>
    <row r="161" spans="23:23" x14ac:dyDescent="0.25">
      <c r="W161" s="37"/>
    </row>
    <row r="162" spans="23:23" x14ac:dyDescent="0.25">
      <c r="W162" s="37"/>
    </row>
    <row r="163" spans="23:23" x14ac:dyDescent="0.25">
      <c r="W163" s="37"/>
    </row>
    <row r="164" spans="23:23" x14ac:dyDescent="0.25">
      <c r="W164" s="37"/>
    </row>
    <row r="165" spans="23:23" x14ac:dyDescent="0.25">
      <c r="W165" s="37"/>
    </row>
    <row r="166" spans="23:23" x14ac:dyDescent="0.25">
      <c r="W166" s="37"/>
    </row>
    <row r="167" spans="23:23" x14ac:dyDescent="0.25">
      <c r="W167" s="37"/>
    </row>
    <row r="168" spans="23:23" x14ac:dyDescent="0.25">
      <c r="W168" s="37"/>
    </row>
    <row r="169" spans="23:23" x14ac:dyDescent="0.25">
      <c r="W169" s="37"/>
    </row>
    <row r="170" spans="23:23" x14ac:dyDescent="0.25">
      <c r="W170" s="37"/>
    </row>
    <row r="171" spans="23:23" x14ac:dyDescent="0.25">
      <c r="W171" s="37"/>
    </row>
    <row r="172" spans="23:23" x14ac:dyDescent="0.25">
      <c r="W172" s="37"/>
    </row>
    <row r="173" spans="23:23" x14ac:dyDescent="0.25">
      <c r="W173" s="37"/>
    </row>
    <row r="174" spans="23:23" x14ac:dyDescent="0.25">
      <c r="W174" s="37"/>
    </row>
    <row r="175" spans="23:23" x14ac:dyDescent="0.25">
      <c r="W175" s="37"/>
    </row>
    <row r="176" spans="23:23" x14ac:dyDescent="0.25">
      <c r="W176" s="37"/>
    </row>
    <row r="177" spans="23:23" x14ac:dyDescent="0.25">
      <c r="W177" s="37"/>
    </row>
    <row r="178" spans="23:23" x14ac:dyDescent="0.25">
      <c r="W178" s="37"/>
    </row>
    <row r="179" spans="23:23" x14ac:dyDescent="0.25">
      <c r="W179" s="37"/>
    </row>
    <row r="180" spans="23:23" x14ac:dyDescent="0.25">
      <c r="W180" s="37"/>
    </row>
    <row r="181" spans="23:23" x14ac:dyDescent="0.25">
      <c r="W181" s="37"/>
    </row>
    <row r="182" spans="23:23" x14ac:dyDescent="0.25">
      <c r="W182" s="37"/>
    </row>
    <row r="183" spans="23:23" x14ac:dyDescent="0.25">
      <c r="W183" s="37"/>
    </row>
    <row r="184" spans="23:23" x14ac:dyDescent="0.25">
      <c r="W184" s="37"/>
    </row>
    <row r="185" spans="23:23" x14ac:dyDescent="0.25">
      <c r="W185" s="37"/>
    </row>
    <row r="186" spans="23:23" x14ac:dyDescent="0.25">
      <c r="W186" s="37"/>
    </row>
    <row r="187" spans="23:23" x14ac:dyDescent="0.25">
      <c r="W187" s="37"/>
    </row>
    <row r="188" spans="23:23" x14ac:dyDescent="0.25">
      <c r="W188" s="37"/>
    </row>
    <row r="189" spans="23:23" x14ac:dyDescent="0.25">
      <c r="W189" s="37"/>
    </row>
    <row r="190" spans="23:23" x14ac:dyDescent="0.25">
      <c r="W190" s="37"/>
    </row>
    <row r="191" spans="23:23" x14ac:dyDescent="0.25">
      <c r="W191" s="37"/>
    </row>
    <row r="192" spans="23:23" x14ac:dyDescent="0.25">
      <c r="W192" s="37"/>
    </row>
    <row r="193" spans="23:23" x14ac:dyDescent="0.25">
      <c r="W193" s="37"/>
    </row>
    <row r="194" spans="23:23" x14ac:dyDescent="0.25">
      <c r="W194" s="37"/>
    </row>
    <row r="195" spans="23:23" x14ac:dyDescent="0.25">
      <c r="W195" s="37"/>
    </row>
    <row r="196" spans="23:23" x14ac:dyDescent="0.25">
      <c r="W196" s="37"/>
    </row>
    <row r="197" spans="23:23" x14ac:dyDescent="0.25">
      <c r="W197" s="37"/>
    </row>
    <row r="198" spans="23:23" x14ac:dyDescent="0.25">
      <c r="W198" s="37"/>
    </row>
    <row r="199" spans="23:23" x14ac:dyDescent="0.25">
      <c r="W199" s="37"/>
    </row>
    <row r="200" spans="23:23" x14ac:dyDescent="0.25">
      <c r="W200" s="37"/>
    </row>
    <row r="201" spans="23:23" x14ac:dyDescent="0.25">
      <c r="W201" s="37"/>
    </row>
    <row r="202" spans="23:23" x14ac:dyDescent="0.25">
      <c r="W202" s="37"/>
    </row>
    <row r="203" spans="23:23" x14ac:dyDescent="0.25">
      <c r="W203" s="37"/>
    </row>
    <row r="204" spans="23:23" x14ac:dyDescent="0.25">
      <c r="W204" s="37"/>
    </row>
    <row r="205" spans="23:23" x14ac:dyDescent="0.25">
      <c r="W205" s="37"/>
    </row>
    <row r="206" spans="23:23" x14ac:dyDescent="0.25">
      <c r="W206" s="37"/>
    </row>
    <row r="207" spans="23:23" x14ac:dyDescent="0.25">
      <c r="W207" s="37"/>
    </row>
    <row r="208" spans="23:23" x14ac:dyDescent="0.25">
      <c r="W208" s="37"/>
    </row>
    <row r="209" spans="23:23" x14ac:dyDescent="0.25">
      <c r="W209" s="37"/>
    </row>
    <row r="210" spans="23:23" x14ac:dyDescent="0.25">
      <c r="W210" s="37"/>
    </row>
    <row r="211" spans="23:23" x14ac:dyDescent="0.25">
      <c r="W211" s="37"/>
    </row>
    <row r="212" spans="23:23" x14ac:dyDescent="0.25">
      <c r="W212" s="37"/>
    </row>
    <row r="213" spans="23:23" x14ac:dyDescent="0.25">
      <c r="W213" s="37"/>
    </row>
    <row r="214" spans="23:23" x14ac:dyDescent="0.25">
      <c r="W214" s="37"/>
    </row>
    <row r="215" spans="23:23" x14ac:dyDescent="0.25">
      <c r="W215" s="37"/>
    </row>
    <row r="216" spans="23:23" x14ac:dyDescent="0.25">
      <c r="W216" s="37"/>
    </row>
    <row r="217" spans="23:23" x14ac:dyDescent="0.25">
      <c r="W217" s="37"/>
    </row>
    <row r="218" spans="23:23" x14ac:dyDescent="0.25">
      <c r="W218" s="37"/>
    </row>
    <row r="219" spans="23:23" x14ac:dyDescent="0.25">
      <c r="W219" s="37"/>
    </row>
    <row r="220" spans="23:23" x14ac:dyDescent="0.25">
      <c r="W220" s="37"/>
    </row>
    <row r="221" spans="23:23" x14ac:dyDescent="0.25">
      <c r="W221" s="37"/>
    </row>
    <row r="222" spans="23:23" x14ac:dyDescent="0.25">
      <c r="W222" s="37"/>
    </row>
    <row r="223" spans="23:23" x14ac:dyDescent="0.25">
      <c r="W223" s="37"/>
    </row>
    <row r="224" spans="23:23" x14ac:dyDescent="0.25">
      <c r="W224" s="37"/>
    </row>
    <row r="225" spans="23:23" x14ac:dyDescent="0.25">
      <c r="W225" s="37"/>
    </row>
    <row r="226" spans="23:23" x14ac:dyDescent="0.25">
      <c r="W226" s="37"/>
    </row>
    <row r="227" spans="23:23" x14ac:dyDescent="0.25">
      <c r="W227" s="37"/>
    </row>
    <row r="228" spans="23:23" x14ac:dyDescent="0.25">
      <c r="W228" s="37"/>
    </row>
    <row r="229" spans="23:23" x14ac:dyDescent="0.25">
      <c r="W229" s="37"/>
    </row>
    <row r="230" spans="23:23" x14ac:dyDescent="0.25">
      <c r="W230" s="37"/>
    </row>
    <row r="231" spans="23:23" x14ac:dyDescent="0.25">
      <c r="W231" s="37"/>
    </row>
    <row r="232" spans="23:23" x14ac:dyDescent="0.25">
      <c r="W232" s="37"/>
    </row>
    <row r="233" spans="23:23" x14ac:dyDescent="0.25">
      <c r="W233" s="37"/>
    </row>
    <row r="234" spans="23:23" x14ac:dyDescent="0.25">
      <c r="W234" s="37"/>
    </row>
    <row r="235" spans="23:23" x14ac:dyDescent="0.25">
      <c r="W235" s="37"/>
    </row>
    <row r="236" spans="23:23" x14ac:dyDescent="0.25">
      <c r="W236" s="37"/>
    </row>
    <row r="237" spans="23:23" x14ac:dyDescent="0.25">
      <c r="W237" s="37"/>
    </row>
    <row r="238" spans="23:23" x14ac:dyDescent="0.25">
      <c r="W238" s="37"/>
    </row>
    <row r="239" spans="23:23" x14ac:dyDescent="0.25">
      <c r="W239" s="37"/>
    </row>
    <row r="240" spans="23:23" x14ac:dyDescent="0.25">
      <c r="W240" s="37"/>
    </row>
    <row r="241" spans="23:23" x14ac:dyDescent="0.25">
      <c r="W241" s="37"/>
    </row>
    <row r="242" spans="23:23" x14ac:dyDescent="0.25">
      <c r="W242" s="37"/>
    </row>
    <row r="243" spans="23:23" x14ac:dyDescent="0.25">
      <c r="W243" s="37"/>
    </row>
    <row r="244" spans="23:23" x14ac:dyDescent="0.25">
      <c r="W244" s="37"/>
    </row>
    <row r="245" spans="23:23" x14ac:dyDescent="0.25">
      <c r="W245" s="37"/>
    </row>
    <row r="246" spans="23:23" x14ac:dyDescent="0.25">
      <c r="W246" s="37"/>
    </row>
    <row r="247" spans="23:23" x14ac:dyDescent="0.25">
      <c r="W247" s="37"/>
    </row>
    <row r="248" spans="23:23" x14ac:dyDescent="0.25">
      <c r="W248" s="37"/>
    </row>
    <row r="249" spans="23:23" x14ac:dyDescent="0.25">
      <c r="W249" s="37"/>
    </row>
    <row r="250" spans="23:23" x14ac:dyDescent="0.25">
      <c r="W250" s="37"/>
    </row>
    <row r="251" spans="23:23" x14ac:dyDescent="0.25">
      <c r="W251" s="37"/>
    </row>
    <row r="252" spans="23:23" x14ac:dyDescent="0.25">
      <c r="W252" s="37"/>
    </row>
    <row r="253" spans="23:23" x14ac:dyDescent="0.25">
      <c r="W253" s="37"/>
    </row>
    <row r="254" spans="23:23" x14ac:dyDescent="0.25">
      <c r="W254" s="37"/>
    </row>
    <row r="255" spans="23:23" x14ac:dyDescent="0.25">
      <c r="W255" s="37"/>
    </row>
    <row r="256" spans="23:23" x14ac:dyDescent="0.25">
      <c r="W256" s="37"/>
    </row>
    <row r="257" spans="23:23" x14ac:dyDescent="0.25">
      <c r="W257" s="37"/>
    </row>
    <row r="258" spans="23:23" x14ac:dyDescent="0.25">
      <c r="W258" s="37"/>
    </row>
    <row r="259" spans="23:23" x14ac:dyDescent="0.25">
      <c r="W259" s="37"/>
    </row>
    <row r="260" spans="23:23" x14ac:dyDescent="0.25">
      <c r="W260" s="37"/>
    </row>
    <row r="261" spans="23:23" x14ac:dyDescent="0.25">
      <c r="W261" s="37"/>
    </row>
    <row r="262" spans="23:23" x14ac:dyDescent="0.25">
      <c r="W262" s="37"/>
    </row>
    <row r="263" spans="23:23" x14ac:dyDescent="0.25">
      <c r="W263" s="37"/>
    </row>
    <row r="264" spans="23:23" x14ac:dyDescent="0.25">
      <c r="W264" s="37"/>
    </row>
    <row r="265" spans="23:23" x14ac:dyDescent="0.25">
      <c r="W265" s="37"/>
    </row>
    <row r="266" spans="23:23" x14ac:dyDescent="0.25">
      <c r="W266" s="37"/>
    </row>
    <row r="267" spans="23:23" x14ac:dyDescent="0.25">
      <c r="W267" s="37"/>
    </row>
    <row r="268" spans="23:23" x14ac:dyDescent="0.25">
      <c r="W268" s="37"/>
    </row>
    <row r="269" spans="23:23" x14ac:dyDescent="0.25">
      <c r="W269" s="37"/>
    </row>
    <row r="270" spans="23:23" x14ac:dyDescent="0.25">
      <c r="W270" s="37"/>
    </row>
    <row r="271" spans="23:23" x14ac:dyDescent="0.25">
      <c r="W271" s="37"/>
    </row>
    <row r="272" spans="23:23" x14ac:dyDescent="0.25">
      <c r="W272" s="37"/>
    </row>
    <row r="273" spans="23:23" x14ac:dyDescent="0.25">
      <c r="W273" s="37"/>
    </row>
    <row r="274" spans="23:23" x14ac:dyDescent="0.25">
      <c r="W274" s="37"/>
    </row>
    <row r="275" spans="23:23" x14ac:dyDescent="0.25">
      <c r="W275" s="37"/>
    </row>
    <row r="276" spans="23:23" x14ac:dyDescent="0.25">
      <c r="W276" s="37"/>
    </row>
    <row r="277" spans="23:23" x14ac:dyDescent="0.25">
      <c r="W277" s="37"/>
    </row>
    <row r="278" spans="23:23" x14ac:dyDescent="0.25">
      <c r="W278" s="37"/>
    </row>
    <row r="279" spans="23:23" x14ac:dyDescent="0.25">
      <c r="W279" s="37"/>
    </row>
    <row r="280" spans="23:23" x14ac:dyDescent="0.25">
      <c r="W280" s="37"/>
    </row>
    <row r="281" spans="23:23" x14ac:dyDescent="0.25">
      <c r="W281" s="37"/>
    </row>
    <row r="282" spans="23:23" x14ac:dyDescent="0.25">
      <c r="W282" s="37"/>
    </row>
    <row r="283" spans="23:23" x14ac:dyDescent="0.25">
      <c r="W283" s="37"/>
    </row>
    <row r="284" spans="23:23" x14ac:dyDescent="0.25">
      <c r="W284" s="37"/>
    </row>
    <row r="285" spans="23:23" x14ac:dyDescent="0.25">
      <c r="W285" s="37"/>
    </row>
    <row r="286" spans="23:23" x14ac:dyDescent="0.25">
      <c r="W286" s="37"/>
    </row>
    <row r="287" spans="23:23" x14ac:dyDescent="0.25">
      <c r="W287" s="37"/>
    </row>
    <row r="288" spans="23:23" x14ac:dyDescent="0.25">
      <c r="W288" s="37"/>
    </row>
    <row r="289" spans="23:23" x14ac:dyDescent="0.25">
      <c r="W289" s="37"/>
    </row>
    <row r="290" spans="23:23" x14ac:dyDescent="0.25">
      <c r="W290" s="37"/>
    </row>
    <row r="291" spans="23:23" x14ac:dyDescent="0.25">
      <c r="W291" s="37"/>
    </row>
    <row r="292" spans="23:23" x14ac:dyDescent="0.25">
      <c r="W292" s="37"/>
    </row>
    <row r="293" spans="23:23" x14ac:dyDescent="0.25">
      <c r="W293" s="37"/>
    </row>
    <row r="294" spans="23:23" x14ac:dyDescent="0.25">
      <c r="W294" s="37"/>
    </row>
    <row r="295" spans="23:23" x14ac:dyDescent="0.25">
      <c r="W295" s="37"/>
    </row>
    <row r="296" spans="23:23" x14ac:dyDescent="0.25">
      <c r="W296" s="37"/>
    </row>
    <row r="297" spans="23:23" x14ac:dyDescent="0.25">
      <c r="W297" s="37"/>
    </row>
    <row r="298" spans="23:23" x14ac:dyDescent="0.25">
      <c r="W298" s="37"/>
    </row>
    <row r="299" spans="23:23" x14ac:dyDescent="0.25">
      <c r="W299" s="37"/>
    </row>
    <row r="300" spans="23:23" x14ac:dyDescent="0.25">
      <c r="W300" s="37"/>
    </row>
    <row r="301" spans="23:23" x14ac:dyDescent="0.25">
      <c r="W301" s="37"/>
    </row>
    <row r="302" spans="23:23" x14ac:dyDescent="0.25">
      <c r="W302" s="37"/>
    </row>
    <row r="303" spans="23:23" x14ac:dyDescent="0.25">
      <c r="W303" s="37"/>
    </row>
    <row r="304" spans="23:23" x14ac:dyDescent="0.25">
      <c r="W304" s="37"/>
    </row>
    <row r="305" spans="23:23" x14ac:dyDescent="0.25">
      <c r="W305" s="37"/>
    </row>
    <row r="306" spans="23:23" x14ac:dyDescent="0.25">
      <c r="W306" s="37"/>
    </row>
    <row r="307" spans="23:23" x14ac:dyDescent="0.25">
      <c r="W307" s="37"/>
    </row>
    <row r="308" spans="23:23" x14ac:dyDescent="0.25">
      <c r="W308" s="37"/>
    </row>
    <row r="309" spans="23:23" x14ac:dyDescent="0.25">
      <c r="W309" s="37"/>
    </row>
    <row r="310" spans="23:23" x14ac:dyDescent="0.25">
      <c r="W310" s="37"/>
    </row>
    <row r="311" spans="23:23" x14ac:dyDescent="0.25">
      <c r="W311" s="37"/>
    </row>
    <row r="312" spans="23:23" x14ac:dyDescent="0.25">
      <c r="W312" s="37"/>
    </row>
    <row r="313" spans="23:23" x14ac:dyDescent="0.25">
      <c r="W313" s="37"/>
    </row>
    <row r="314" spans="23:23" x14ac:dyDescent="0.25">
      <c r="W314" s="37"/>
    </row>
    <row r="315" spans="23:23" x14ac:dyDescent="0.25">
      <c r="W315" s="37"/>
    </row>
    <row r="316" spans="23:23" x14ac:dyDescent="0.25">
      <c r="W316" s="37"/>
    </row>
    <row r="317" spans="23:23" x14ac:dyDescent="0.25">
      <c r="W317" s="37"/>
    </row>
    <row r="318" spans="23:23" x14ac:dyDescent="0.25">
      <c r="W318" s="37"/>
    </row>
    <row r="319" spans="23:23" x14ac:dyDescent="0.25">
      <c r="W319" s="37"/>
    </row>
    <row r="320" spans="23:23" x14ac:dyDescent="0.25">
      <c r="W320" s="37"/>
    </row>
    <row r="321" spans="23:23" x14ac:dyDescent="0.25">
      <c r="W321" s="37"/>
    </row>
    <row r="322" spans="23:23" x14ac:dyDescent="0.25">
      <c r="W322" s="37"/>
    </row>
    <row r="323" spans="23:23" x14ac:dyDescent="0.25">
      <c r="W323" s="37"/>
    </row>
    <row r="324" spans="23:23" x14ac:dyDescent="0.25">
      <c r="W324" s="37"/>
    </row>
    <row r="325" spans="23:23" x14ac:dyDescent="0.25">
      <c r="W325" s="37"/>
    </row>
    <row r="326" spans="23:23" x14ac:dyDescent="0.25">
      <c r="W326" s="37"/>
    </row>
    <row r="327" spans="23:23" x14ac:dyDescent="0.25">
      <c r="W327" s="37"/>
    </row>
    <row r="328" spans="23:23" x14ac:dyDescent="0.25">
      <c r="W328" s="37"/>
    </row>
    <row r="329" spans="23:23" x14ac:dyDescent="0.25">
      <c r="W329" s="37"/>
    </row>
    <row r="330" spans="23:23" x14ac:dyDescent="0.25">
      <c r="W330" s="37"/>
    </row>
    <row r="331" spans="23:23" x14ac:dyDescent="0.25">
      <c r="W331" s="37"/>
    </row>
    <row r="332" spans="23:23" x14ac:dyDescent="0.25">
      <c r="W332" s="37"/>
    </row>
    <row r="333" spans="23:23" x14ac:dyDescent="0.25">
      <c r="W333" s="37"/>
    </row>
    <row r="334" spans="23:23" x14ac:dyDescent="0.25">
      <c r="W334" s="37"/>
    </row>
    <row r="335" spans="23:23" x14ac:dyDescent="0.25">
      <c r="W335" s="37"/>
    </row>
    <row r="336" spans="23:23" x14ac:dyDescent="0.25">
      <c r="W336" s="37"/>
    </row>
    <row r="337" spans="23:23" x14ac:dyDescent="0.25">
      <c r="W337" s="37"/>
    </row>
    <row r="338" spans="23:23" x14ac:dyDescent="0.25">
      <c r="W338" s="37"/>
    </row>
    <row r="339" spans="23:23" x14ac:dyDescent="0.25">
      <c r="W339" s="37"/>
    </row>
    <row r="340" spans="23:23" x14ac:dyDescent="0.25">
      <c r="W340" s="37"/>
    </row>
    <row r="341" spans="23:23" x14ac:dyDescent="0.25">
      <c r="W341" s="37"/>
    </row>
    <row r="342" spans="23:23" x14ac:dyDescent="0.25">
      <c r="W342" s="37"/>
    </row>
    <row r="343" spans="23:23" x14ac:dyDescent="0.25">
      <c r="W343" s="37"/>
    </row>
    <row r="344" spans="23:23" x14ac:dyDescent="0.25">
      <c r="W344" s="37"/>
    </row>
    <row r="345" spans="23:23" x14ac:dyDescent="0.25">
      <c r="W345" s="37"/>
    </row>
    <row r="346" spans="23:23" x14ac:dyDescent="0.25">
      <c r="W346" s="37"/>
    </row>
    <row r="347" spans="23:23" x14ac:dyDescent="0.25">
      <c r="W347" s="37"/>
    </row>
    <row r="348" spans="23:23" x14ac:dyDescent="0.25">
      <c r="W348" s="37"/>
    </row>
    <row r="349" spans="23:23" x14ac:dyDescent="0.25">
      <c r="W349" s="37"/>
    </row>
    <row r="350" spans="23:23" x14ac:dyDescent="0.25">
      <c r="W350" s="37"/>
    </row>
    <row r="351" spans="23:23" x14ac:dyDescent="0.25">
      <c r="W351" s="37"/>
    </row>
    <row r="352" spans="23:23" x14ac:dyDescent="0.25">
      <c r="W352" s="37"/>
    </row>
    <row r="353" spans="23:23" x14ac:dyDescent="0.25">
      <c r="W353" s="37"/>
    </row>
    <row r="354" spans="23:23" x14ac:dyDescent="0.25">
      <c r="W354" s="37"/>
    </row>
    <row r="355" spans="23:23" x14ac:dyDescent="0.25">
      <c r="W355" s="37"/>
    </row>
    <row r="356" spans="23:23" x14ac:dyDescent="0.25">
      <c r="W356" s="37"/>
    </row>
    <row r="357" spans="23:23" x14ac:dyDescent="0.25">
      <c r="W357" s="37"/>
    </row>
    <row r="358" spans="23:23" x14ac:dyDescent="0.25">
      <c r="W358" s="37"/>
    </row>
    <row r="359" spans="23:23" x14ac:dyDescent="0.25">
      <c r="W359" s="37"/>
    </row>
    <row r="360" spans="23:23" x14ac:dyDescent="0.25">
      <c r="W360" s="37"/>
    </row>
    <row r="361" spans="23:23" x14ac:dyDescent="0.25">
      <c r="W361" s="37"/>
    </row>
    <row r="362" spans="23:23" x14ac:dyDescent="0.25">
      <c r="W362" s="37"/>
    </row>
    <row r="363" spans="23:23" x14ac:dyDescent="0.25">
      <c r="W363" s="37"/>
    </row>
    <row r="364" spans="23:23" x14ac:dyDescent="0.25">
      <c r="W364" s="37"/>
    </row>
    <row r="365" spans="23:23" x14ac:dyDescent="0.25">
      <c r="W365" s="37"/>
    </row>
    <row r="366" spans="23:23" x14ac:dyDescent="0.25">
      <c r="W366" s="37"/>
    </row>
    <row r="367" spans="23:23" x14ac:dyDescent="0.25">
      <c r="W367" s="37"/>
    </row>
    <row r="368" spans="23:23" x14ac:dyDescent="0.25">
      <c r="W368" s="37"/>
    </row>
    <row r="369" spans="23:23" x14ac:dyDescent="0.25">
      <c r="W369" s="37"/>
    </row>
    <row r="370" spans="23:23" x14ac:dyDescent="0.25">
      <c r="W370" s="37"/>
    </row>
    <row r="371" spans="23:23" x14ac:dyDescent="0.25">
      <c r="W371" s="37"/>
    </row>
    <row r="372" spans="23:23" x14ac:dyDescent="0.25">
      <c r="W372" s="37"/>
    </row>
    <row r="373" spans="23:23" x14ac:dyDescent="0.25">
      <c r="W373" s="37"/>
    </row>
    <row r="374" spans="23:23" x14ac:dyDescent="0.25">
      <c r="W374" s="37"/>
    </row>
    <row r="375" spans="23:23" x14ac:dyDescent="0.25">
      <c r="W375" s="37"/>
    </row>
    <row r="376" spans="23:23" x14ac:dyDescent="0.25">
      <c r="W376" s="37"/>
    </row>
    <row r="377" spans="23:23" x14ac:dyDescent="0.25">
      <c r="W377" s="37"/>
    </row>
    <row r="378" spans="23:23" x14ac:dyDescent="0.25">
      <c r="W378" s="37"/>
    </row>
    <row r="379" spans="23:23" x14ac:dyDescent="0.25">
      <c r="W379" s="37"/>
    </row>
    <row r="380" spans="23:23" x14ac:dyDescent="0.25">
      <c r="W380" s="37"/>
    </row>
    <row r="381" spans="23:23" x14ac:dyDescent="0.25">
      <c r="W381" s="37"/>
    </row>
    <row r="382" spans="23:23" x14ac:dyDescent="0.25">
      <c r="W382" s="37"/>
    </row>
    <row r="383" spans="23:23" x14ac:dyDescent="0.25">
      <c r="W383" s="37"/>
    </row>
    <row r="384" spans="23:23" x14ac:dyDescent="0.25">
      <c r="W384" s="37"/>
    </row>
    <row r="385" spans="23:23" x14ac:dyDescent="0.25">
      <c r="W385" s="37"/>
    </row>
    <row r="386" spans="23:23" x14ac:dyDescent="0.25">
      <c r="W386" s="37"/>
    </row>
    <row r="387" spans="23:23" x14ac:dyDescent="0.25">
      <c r="W387" s="37"/>
    </row>
    <row r="388" spans="23:23" x14ac:dyDescent="0.25">
      <c r="W388" s="37"/>
    </row>
    <row r="389" spans="23:23" x14ac:dyDescent="0.25">
      <c r="W389" s="37"/>
    </row>
    <row r="390" spans="23:23" x14ac:dyDescent="0.25">
      <c r="W390" s="37"/>
    </row>
    <row r="391" spans="23:23" x14ac:dyDescent="0.25">
      <c r="W391" s="37"/>
    </row>
    <row r="392" spans="23:23" x14ac:dyDescent="0.25">
      <c r="W392" s="37"/>
    </row>
    <row r="393" spans="23:23" x14ac:dyDescent="0.25">
      <c r="W393" s="37"/>
    </row>
    <row r="394" spans="23:23" x14ac:dyDescent="0.25">
      <c r="W394" s="37"/>
    </row>
    <row r="395" spans="23:23" x14ac:dyDescent="0.25">
      <c r="W395" s="37"/>
    </row>
    <row r="396" spans="23:23" x14ac:dyDescent="0.25">
      <c r="W396" s="37"/>
    </row>
    <row r="397" spans="23:23" x14ac:dyDescent="0.25">
      <c r="W397" s="37"/>
    </row>
    <row r="398" spans="23:23" x14ac:dyDescent="0.25">
      <c r="W398" s="37"/>
    </row>
    <row r="399" spans="23:23" x14ac:dyDescent="0.25">
      <c r="W399" s="37"/>
    </row>
    <row r="400" spans="23:23" x14ac:dyDescent="0.25">
      <c r="W400" s="37"/>
    </row>
    <row r="401" spans="23:23" x14ac:dyDescent="0.25">
      <c r="W401" s="37"/>
    </row>
    <row r="402" spans="23:23" x14ac:dyDescent="0.25">
      <c r="W402" s="37"/>
    </row>
    <row r="403" spans="23:23" x14ac:dyDescent="0.25">
      <c r="W403" s="37"/>
    </row>
    <row r="404" spans="23:23" x14ac:dyDescent="0.25">
      <c r="W404" s="37"/>
    </row>
    <row r="405" spans="23:23" x14ac:dyDescent="0.25">
      <c r="W405" s="37"/>
    </row>
    <row r="406" spans="23:23" x14ac:dyDescent="0.25">
      <c r="W406" s="37"/>
    </row>
    <row r="407" spans="23:23" x14ac:dyDescent="0.25">
      <c r="W407" s="37"/>
    </row>
    <row r="408" spans="23:23" x14ac:dyDescent="0.25">
      <c r="W408" s="37"/>
    </row>
    <row r="409" spans="23:23" x14ac:dyDescent="0.25">
      <c r="W409" s="37"/>
    </row>
    <row r="410" spans="23:23" x14ac:dyDescent="0.25">
      <c r="W410" s="37"/>
    </row>
    <row r="411" spans="23:23" x14ac:dyDescent="0.25">
      <c r="W411" s="37"/>
    </row>
    <row r="412" spans="23:23" x14ac:dyDescent="0.25">
      <c r="W412" s="37"/>
    </row>
    <row r="413" spans="23:23" x14ac:dyDescent="0.25">
      <c r="W413" s="37"/>
    </row>
    <row r="414" spans="23:23" x14ac:dyDescent="0.25">
      <c r="W414" s="37"/>
    </row>
    <row r="415" spans="23:23" x14ac:dyDescent="0.25">
      <c r="W415" s="37"/>
    </row>
    <row r="416" spans="23:23" x14ac:dyDescent="0.25">
      <c r="W416" s="37"/>
    </row>
    <row r="417" spans="23:23" x14ac:dyDescent="0.25">
      <c r="W417" s="37"/>
    </row>
    <row r="418" spans="23:23" x14ac:dyDescent="0.25">
      <c r="W418" s="37"/>
    </row>
    <row r="419" spans="23:23" x14ac:dyDescent="0.25">
      <c r="W419" s="37"/>
    </row>
    <row r="420" spans="23:23" x14ac:dyDescent="0.25">
      <c r="W420" s="37"/>
    </row>
    <row r="421" spans="23:23" x14ac:dyDescent="0.25">
      <c r="W421" s="37"/>
    </row>
    <row r="422" spans="23:23" x14ac:dyDescent="0.25">
      <c r="W422" s="37"/>
    </row>
    <row r="423" spans="23:23" x14ac:dyDescent="0.25">
      <c r="W423" s="37"/>
    </row>
    <row r="424" spans="23:23" x14ac:dyDescent="0.25">
      <c r="W424" s="37"/>
    </row>
    <row r="425" spans="23:23" x14ac:dyDescent="0.25">
      <c r="W425" s="37"/>
    </row>
    <row r="426" spans="23:23" x14ac:dyDescent="0.25">
      <c r="W426" s="37"/>
    </row>
    <row r="427" spans="23:23" x14ac:dyDescent="0.25">
      <c r="W427" s="37"/>
    </row>
    <row r="428" spans="23:23" x14ac:dyDescent="0.25">
      <c r="W428" s="37"/>
    </row>
    <row r="429" spans="23:23" x14ac:dyDescent="0.25">
      <c r="W429" s="37"/>
    </row>
    <row r="430" spans="23:23" x14ac:dyDescent="0.25">
      <c r="W430" s="37"/>
    </row>
    <row r="431" spans="23:23" x14ac:dyDescent="0.25">
      <c r="W431" s="37"/>
    </row>
    <row r="432" spans="23:23" x14ac:dyDescent="0.25">
      <c r="W432" s="37"/>
    </row>
    <row r="433" spans="23:23" x14ac:dyDescent="0.25">
      <c r="W433" s="37"/>
    </row>
    <row r="434" spans="23:23" x14ac:dyDescent="0.25">
      <c r="W434" s="37"/>
    </row>
    <row r="435" spans="23:23" x14ac:dyDescent="0.25">
      <c r="W435" s="37"/>
    </row>
    <row r="436" spans="23:23" x14ac:dyDescent="0.25">
      <c r="W436" s="37"/>
    </row>
    <row r="437" spans="23:23" x14ac:dyDescent="0.25">
      <c r="W437" s="37"/>
    </row>
    <row r="438" spans="23:23" x14ac:dyDescent="0.25">
      <c r="W438" s="37"/>
    </row>
    <row r="439" spans="23:23" x14ac:dyDescent="0.25">
      <c r="W439" s="37"/>
    </row>
    <row r="440" spans="23:23" x14ac:dyDescent="0.25">
      <c r="W440" s="37"/>
    </row>
    <row r="441" spans="23:23" x14ac:dyDescent="0.25">
      <c r="W441" s="37"/>
    </row>
    <row r="442" spans="23:23" x14ac:dyDescent="0.25">
      <c r="W442" s="37"/>
    </row>
    <row r="443" spans="23:23" x14ac:dyDescent="0.25">
      <c r="W443" s="37"/>
    </row>
    <row r="444" spans="23:23" x14ac:dyDescent="0.25">
      <c r="W444" s="37"/>
    </row>
    <row r="445" spans="23:23" x14ac:dyDescent="0.25">
      <c r="W445" s="37"/>
    </row>
    <row r="446" spans="23:23" x14ac:dyDescent="0.25">
      <c r="W446" s="37"/>
    </row>
    <row r="447" spans="23:23" x14ac:dyDescent="0.25">
      <c r="W447" s="37"/>
    </row>
    <row r="448" spans="23:23" x14ac:dyDescent="0.25">
      <c r="W448" s="37"/>
    </row>
    <row r="449" spans="23:23" x14ac:dyDescent="0.25">
      <c r="W449" s="37"/>
    </row>
    <row r="450" spans="23:23" x14ac:dyDescent="0.25">
      <c r="W450" s="37"/>
    </row>
    <row r="451" spans="23:23" x14ac:dyDescent="0.25">
      <c r="W451" s="37"/>
    </row>
    <row r="452" spans="23:23" x14ac:dyDescent="0.25">
      <c r="W452" s="37"/>
    </row>
    <row r="453" spans="23:23" x14ac:dyDescent="0.25">
      <c r="W453" s="37"/>
    </row>
    <row r="454" spans="23:23" x14ac:dyDescent="0.25">
      <c r="W454" s="37"/>
    </row>
    <row r="455" spans="23:23" x14ac:dyDescent="0.25">
      <c r="W455" s="37"/>
    </row>
    <row r="456" spans="23:23" x14ac:dyDescent="0.25">
      <c r="W456" s="37"/>
    </row>
    <row r="457" spans="23:23" x14ac:dyDescent="0.25">
      <c r="W457" s="37"/>
    </row>
    <row r="458" spans="23:23" x14ac:dyDescent="0.25">
      <c r="W458" s="37"/>
    </row>
    <row r="459" spans="23:23" x14ac:dyDescent="0.25">
      <c r="W459" s="37"/>
    </row>
    <row r="460" spans="23:23" x14ac:dyDescent="0.25">
      <c r="W460" s="37"/>
    </row>
    <row r="461" spans="23:23" x14ac:dyDescent="0.25">
      <c r="W461" s="37"/>
    </row>
    <row r="462" spans="23:23" x14ac:dyDescent="0.25">
      <c r="W462" s="37"/>
    </row>
    <row r="463" spans="23:23" x14ac:dyDescent="0.25">
      <c r="W463" s="37"/>
    </row>
    <row r="464" spans="23:23" x14ac:dyDescent="0.25">
      <c r="W464" s="37"/>
    </row>
    <row r="465" spans="23:23" x14ac:dyDescent="0.25">
      <c r="W465" s="37"/>
    </row>
    <row r="466" spans="23:23" x14ac:dyDescent="0.25">
      <c r="W466" s="37"/>
    </row>
    <row r="467" spans="23:23" x14ac:dyDescent="0.25">
      <c r="W467" s="37"/>
    </row>
    <row r="468" spans="23:23" x14ac:dyDescent="0.25">
      <c r="W468" s="37"/>
    </row>
    <row r="469" spans="23:23" x14ac:dyDescent="0.25">
      <c r="W469" s="37"/>
    </row>
    <row r="470" spans="23:23" x14ac:dyDescent="0.25">
      <c r="W470" s="37"/>
    </row>
    <row r="471" spans="23:23" x14ac:dyDescent="0.25">
      <c r="W471" s="37"/>
    </row>
    <row r="472" spans="23:23" x14ac:dyDescent="0.25">
      <c r="W472" s="37"/>
    </row>
    <row r="473" spans="23:23" x14ac:dyDescent="0.25">
      <c r="W473" s="37"/>
    </row>
    <row r="474" spans="23:23" x14ac:dyDescent="0.25">
      <c r="W474" s="37"/>
    </row>
    <row r="475" spans="23:23" x14ac:dyDescent="0.25">
      <c r="W475" s="37"/>
    </row>
    <row r="476" spans="23:23" x14ac:dyDescent="0.25">
      <c r="W476" s="37"/>
    </row>
    <row r="477" spans="23:23" x14ac:dyDescent="0.25">
      <c r="W477" s="37"/>
    </row>
    <row r="478" spans="23:23" x14ac:dyDescent="0.25">
      <c r="W478" s="37"/>
    </row>
    <row r="479" spans="23:23" x14ac:dyDescent="0.25">
      <c r="W479" s="37"/>
    </row>
    <row r="480" spans="23:23" x14ac:dyDescent="0.25">
      <c r="W480" s="37"/>
    </row>
    <row r="481" spans="23:23" x14ac:dyDescent="0.25">
      <c r="W481" s="37"/>
    </row>
    <row r="482" spans="23:23" x14ac:dyDescent="0.25">
      <c r="W482" s="37"/>
    </row>
    <row r="483" spans="23:23" x14ac:dyDescent="0.25">
      <c r="W483" s="37"/>
    </row>
    <row r="484" spans="23:23" x14ac:dyDescent="0.25">
      <c r="W484" s="37"/>
    </row>
    <row r="485" spans="23:23" x14ac:dyDescent="0.25">
      <c r="W485" s="37"/>
    </row>
    <row r="486" spans="23:23" x14ac:dyDescent="0.25">
      <c r="W486" s="37"/>
    </row>
    <row r="487" spans="23:23" x14ac:dyDescent="0.25">
      <c r="W487" s="37"/>
    </row>
    <row r="488" spans="23:23" x14ac:dyDescent="0.25">
      <c r="W488" s="37"/>
    </row>
    <row r="489" spans="23:23" x14ac:dyDescent="0.25">
      <c r="W489" s="37"/>
    </row>
    <row r="490" spans="23:23" x14ac:dyDescent="0.25">
      <c r="W490" s="37"/>
    </row>
    <row r="491" spans="23:23" x14ac:dyDescent="0.25">
      <c r="W491" s="37"/>
    </row>
    <row r="492" spans="23:23" x14ac:dyDescent="0.25">
      <c r="W492" s="37"/>
    </row>
    <row r="493" spans="23:23" x14ac:dyDescent="0.25">
      <c r="W493" s="37"/>
    </row>
    <row r="494" spans="23:23" x14ac:dyDescent="0.25">
      <c r="W494" s="37"/>
    </row>
    <row r="495" spans="23:23" x14ac:dyDescent="0.25">
      <c r="W495" s="37"/>
    </row>
    <row r="496" spans="23:23" x14ac:dyDescent="0.25">
      <c r="W496" s="37"/>
    </row>
    <row r="497" spans="23:23" x14ac:dyDescent="0.25">
      <c r="W497" s="37"/>
    </row>
    <row r="498" spans="23:23" x14ac:dyDescent="0.25">
      <c r="W498" s="37"/>
    </row>
    <row r="499" spans="23:23" x14ac:dyDescent="0.25">
      <c r="W499" s="37"/>
    </row>
    <row r="500" spans="23:23" x14ac:dyDescent="0.25">
      <c r="W500" s="37"/>
    </row>
    <row r="501" spans="23:23" x14ac:dyDescent="0.25">
      <c r="W501" s="37"/>
    </row>
    <row r="502" spans="23:23" x14ac:dyDescent="0.25">
      <c r="W502" s="37"/>
    </row>
    <row r="503" spans="23:23" x14ac:dyDescent="0.25">
      <c r="W503" s="37"/>
    </row>
    <row r="504" spans="23:23" x14ac:dyDescent="0.25">
      <c r="W504" s="37"/>
    </row>
    <row r="505" spans="23:23" x14ac:dyDescent="0.25">
      <c r="W505" s="37"/>
    </row>
    <row r="506" spans="23:23" x14ac:dyDescent="0.25">
      <c r="W506" s="37"/>
    </row>
    <row r="507" spans="23:23" x14ac:dyDescent="0.25">
      <c r="W507" s="37"/>
    </row>
    <row r="508" spans="23:23" x14ac:dyDescent="0.25">
      <c r="W508" s="37"/>
    </row>
    <row r="509" spans="23:23" x14ac:dyDescent="0.25">
      <c r="W509" s="37"/>
    </row>
    <row r="510" spans="23:23" x14ac:dyDescent="0.25">
      <c r="W510" s="37"/>
    </row>
    <row r="511" spans="23:23" x14ac:dyDescent="0.25">
      <c r="W511" s="37"/>
    </row>
    <row r="512" spans="23:23" x14ac:dyDescent="0.25">
      <c r="W512" s="37"/>
    </row>
    <row r="513" spans="23:23" x14ac:dyDescent="0.25">
      <c r="W513" s="37"/>
    </row>
    <row r="514" spans="23:23" x14ac:dyDescent="0.25">
      <c r="W514" s="37"/>
    </row>
    <row r="515" spans="23:23" x14ac:dyDescent="0.25">
      <c r="W515" s="37"/>
    </row>
    <row r="516" spans="23:23" x14ac:dyDescent="0.25">
      <c r="W516" s="37"/>
    </row>
    <row r="517" spans="23:23" x14ac:dyDescent="0.25">
      <c r="W517" s="37"/>
    </row>
    <row r="518" spans="23:23" x14ac:dyDescent="0.25">
      <c r="W518" s="37"/>
    </row>
    <row r="519" spans="23:23" x14ac:dyDescent="0.25">
      <c r="W519" s="37"/>
    </row>
    <row r="520" spans="23:23" x14ac:dyDescent="0.25">
      <c r="W520" s="37"/>
    </row>
    <row r="521" spans="23:23" x14ac:dyDescent="0.25">
      <c r="W521" s="37"/>
    </row>
    <row r="522" spans="23:23" x14ac:dyDescent="0.25">
      <c r="W522" s="37"/>
    </row>
    <row r="523" spans="23:23" x14ac:dyDescent="0.25">
      <c r="W523" s="37"/>
    </row>
    <row r="524" spans="23:23" x14ac:dyDescent="0.25">
      <c r="W524" s="37"/>
    </row>
    <row r="525" spans="23:23" x14ac:dyDescent="0.25">
      <c r="W525" s="37"/>
    </row>
    <row r="526" spans="23:23" x14ac:dyDescent="0.25">
      <c r="W526" s="37"/>
    </row>
    <row r="527" spans="23:23" x14ac:dyDescent="0.25">
      <c r="W527" s="37"/>
    </row>
    <row r="528" spans="23:23" x14ac:dyDescent="0.25">
      <c r="W528" s="37"/>
    </row>
    <row r="529" spans="23:23" x14ac:dyDescent="0.25">
      <c r="W529" s="37"/>
    </row>
    <row r="530" spans="23:23" x14ac:dyDescent="0.25">
      <c r="W530" s="37"/>
    </row>
    <row r="531" spans="23:23" x14ac:dyDescent="0.25">
      <c r="W531" s="37"/>
    </row>
    <row r="532" spans="23:23" x14ac:dyDescent="0.25">
      <c r="W532" s="37"/>
    </row>
    <row r="533" spans="23:23" x14ac:dyDescent="0.25">
      <c r="W533" s="37"/>
    </row>
    <row r="534" spans="23:23" x14ac:dyDescent="0.25">
      <c r="W534" s="37"/>
    </row>
    <row r="535" spans="23:23" x14ac:dyDescent="0.25">
      <c r="W535" s="37"/>
    </row>
    <row r="536" spans="23:23" x14ac:dyDescent="0.25">
      <c r="W536" s="37"/>
    </row>
    <row r="537" spans="23:23" x14ac:dyDescent="0.25">
      <c r="W537" s="37"/>
    </row>
    <row r="538" spans="23:23" x14ac:dyDescent="0.25">
      <c r="W538" s="37"/>
    </row>
    <row r="539" spans="23:23" x14ac:dyDescent="0.25">
      <c r="W539" s="37"/>
    </row>
    <row r="540" spans="23:23" x14ac:dyDescent="0.25">
      <c r="W540" s="37"/>
    </row>
    <row r="541" spans="23:23" x14ac:dyDescent="0.25">
      <c r="W541" s="37"/>
    </row>
    <row r="542" spans="23:23" x14ac:dyDescent="0.25">
      <c r="W542" s="37"/>
    </row>
    <row r="543" spans="23:23" x14ac:dyDescent="0.25">
      <c r="W543" s="37"/>
    </row>
    <row r="544" spans="23:23" x14ac:dyDescent="0.25">
      <c r="W544" s="37"/>
    </row>
    <row r="545" spans="23:23" x14ac:dyDescent="0.25">
      <c r="W545" s="37"/>
    </row>
    <row r="546" spans="23:23" x14ac:dyDescent="0.25">
      <c r="W546" s="37"/>
    </row>
    <row r="547" spans="23:23" x14ac:dyDescent="0.25">
      <c r="W547" s="37"/>
    </row>
    <row r="548" spans="23:23" x14ac:dyDescent="0.25">
      <c r="W548" s="37"/>
    </row>
    <row r="549" spans="23:23" x14ac:dyDescent="0.25">
      <c r="W549" s="37"/>
    </row>
    <row r="550" spans="23:23" x14ac:dyDescent="0.25">
      <c r="W550" s="37"/>
    </row>
    <row r="551" spans="23:23" x14ac:dyDescent="0.25">
      <c r="W551" s="37"/>
    </row>
    <row r="552" spans="23:23" x14ac:dyDescent="0.25">
      <c r="W552" s="37"/>
    </row>
    <row r="553" spans="23:23" x14ac:dyDescent="0.25">
      <c r="W553" s="37"/>
    </row>
    <row r="554" spans="23:23" x14ac:dyDescent="0.25">
      <c r="W554" s="37"/>
    </row>
    <row r="555" spans="23:23" x14ac:dyDescent="0.25">
      <c r="W555" s="37"/>
    </row>
    <row r="556" spans="23:23" x14ac:dyDescent="0.25">
      <c r="W556" s="37"/>
    </row>
    <row r="557" spans="23:23" x14ac:dyDescent="0.25">
      <c r="W557" s="37"/>
    </row>
    <row r="558" spans="23:23" x14ac:dyDescent="0.25">
      <c r="W558" s="37"/>
    </row>
    <row r="559" spans="23:23" x14ac:dyDescent="0.25">
      <c r="W559" s="37"/>
    </row>
    <row r="560" spans="23:23" x14ac:dyDescent="0.25">
      <c r="W560" s="37"/>
    </row>
    <row r="561" spans="23:23" x14ac:dyDescent="0.25">
      <c r="W561" s="37"/>
    </row>
    <row r="562" spans="23:23" x14ac:dyDescent="0.25">
      <c r="W562" s="37"/>
    </row>
    <row r="563" spans="23:23" x14ac:dyDescent="0.25">
      <c r="W563" s="37"/>
    </row>
    <row r="564" spans="23:23" x14ac:dyDescent="0.25">
      <c r="W564" s="37"/>
    </row>
    <row r="565" spans="23:23" x14ac:dyDescent="0.25">
      <c r="W565" s="37"/>
    </row>
    <row r="566" spans="23:23" x14ac:dyDescent="0.25">
      <c r="W566" s="37"/>
    </row>
    <row r="567" spans="23:23" x14ac:dyDescent="0.25">
      <c r="W567" s="37"/>
    </row>
    <row r="568" spans="23:23" x14ac:dyDescent="0.25">
      <c r="W568" s="37"/>
    </row>
    <row r="569" spans="23:23" x14ac:dyDescent="0.25">
      <c r="W569" s="37"/>
    </row>
    <row r="570" spans="23:23" x14ac:dyDescent="0.25">
      <c r="W570" s="37"/>
    </row>
    <row r="571" spans="23:23" x14ac:dyDescent="0.25">
      <c r="W571" s="37"/>
    </row>
    <row r="572" spans="23:23" x14ac:dyDescent="0.25">
      <c r="W572" s="37"/>
    </row>
    <row r="573" spans="23:23" x14ac:dyDescent="0.25">
      <c r="W573" s="37"/>
    </row>
    <row r="574" spans="23:23" x14ac:dyDescent="0.25">
      <c r="W574" s="37"/>
    </row>
    <row r="575" spans="23:23" x14ac:dyDescent="0.25">
      <c r="W575" s="37"/>
    </row>
    <row r="576" spans="23:23" x14ac:dyDescent="0.25">
      <c r="W576" s="37"/>
    </row>
    <row r="577" spans="23:23" x14ac:dyDescent="0.25">
      <c r="W577" s="37"/>
    </row>
    <row r="578" spans="23:23" x14ac:dyDescent="0.25">
      <c r="W578" s="37"/>
    </row>
    <row r="579" spans="23:23" x14ac:dyDescent="0.25">
      <c r="W579" s="37"/>
    </row>
    <row r="580" spans="23:23" x14ac:dyDescent="0.25">
      <c r="W580" s="37"/>
    </row>
    <row r="581" spans="23:23" x14ac:dyDescent="0.25">
      <c r="W581" s="37"/>
    </row>
    <row r="582" spans="23:23" x14ac:dyDescent="0.25">
      <c r="W582" s="37"/>
    </row>
    <row r="583" spans="23:23" x14ac:dyDescent="0.25">
      <c r="W583" s="37"/>
    </row>
    <row r="584" spans="23:23" x14ac:dyDescent="0.25">
      <c r="W584" s="37"/>
    </row>
    <row r="585" spans="23:23" x14ac:dyDescent="0.25">
      <c r="W585" s="37"/>
    </row>
    <row r="586" spans="23:23" x14ac:dyDescent="0.25">
      <c r="W586" s="37"/>
    </row>
    <row r="587" spans="23:23" x14ac:dyDescent="0.25">
      <c r="W587" s="37"/>
    </row>
    <row r="588" spans="23:23" x14ac:dyDescent="0.25">
      <c r="W588" s="37"/>
    </row>
    <row r="589" spans="23:23" x14ac:dyDescent="0.25">
      <c r="W589" s="37"/>
    </row>
    <row r="590" spans="23:23" x14ac:dyDescent="0.25">
      <c r="W590" s="37"/>
    </row>
    <row r="591" spans="23:23" x14ac:dyDescent="0.25">
      <c r="W591" s="37"/>
    </row>
    <row r="592" spans="23:23" x14ac:dyDescent="0.25">
      <c r="W592" s="37"/>
    </row>
    <row r="593" spans="23:23" x14ac:dyDescent="0.25">
      <c r="W593" s="37"/>
    </row>
    <row r="594" spans="23:23" x14ac:dyDescent="0.25">
      <c r="W594" s="37"/>
    </row>
    <row r="595" spans="23:23" x14ac:dyDescent="0.25">
      <c r="W595" s="37"/>
    </row>
    <row r="596" spans="23:23" x14ac:dyDescent="0.25">
      <c r="W596" s="37"/>
    </row>
    <row r="597" spans="23:23" x14ac:dyDescent="0.25">
      <c r="W597" s="37"/>
    </row>
    <row r="598" spans="23:23" x14ac:dyDescent="0.25">
      <c r="W598" s="37"/>
    </row>
    <row r="599" spans="23:23" x14ac:dyDescent="0.25">
      <c r="W599" s="37"/>
    </row>
    <row r="600" spans="23:23" x14ac:dyDescent="0.25">
      <c r="W600" s="37"/>
    </row>
    <row r="601" spans="23:23" x14ac:dyDescent="0.25">
      <c r="W601" s="37"/>
    </row>
    <row r="602" spans="23:23" x14ac:dyDescent="0.25">
      <c r="W602" s="37"/>
    </row>
    <row r="603" spans="23:23" x14ac:dyDescent="0.25">
      <c r="W603" s="37"/>
    </row>
    <row r="604" spans="23:23" x14ac:dyDescent="0.25">
      <c r="W604" s="37"/>
    </row>
    <row r="605" spans="23:23" x14ac:dyDescent="0.25">
      <c r="W605" s="37"/>
    </row>
    <row r="606" spans="23:23" x14ac:dyDescent="0.25">
      <c r="W606" s="37"/>
    </row>
    <row r="607" spans="23:23" x14ac:dyDescent="0.25">
      <c r="W607" s="37"/>
    </row>
    <row r="608" spans="23:23" x14ac:dyDescent="0.25">
      <c r="W608" s="37"/>
    </row>
    <row r="609" spans="23:23" x14ac:dyDescent="0.25">
      <c r="W609" s="37"/>
    </row>
    <row r="610" spans="23:23" x14ac:dyDescent="0.25">
      <c r="W610" s="37"/>
    </row>
    <row r="611" spans="23:23" x14ac:dyDescent="0.25">
      <c r="W611" s="37"/>
    </row>
    <row r="612" spans="23:23" x14ac:dyDescent="0.25">
      <c r="W612" s="37"/>
    </row>
    <row r="613" spans="23:23" x14ac:dyDescent="0.25">
      <c r="W613" s="37"/>
    </row>
    <row r="614" spans="23:23" x14ac:dyDescent="0.25">
      <c r="W614" s="37"/>
    </row>
    <row r="615" spans="23:23" x14ac:dyDescent="0.25">
      <c r="W615" s="37"/>
    </row>
    <row r="616" spans="23:23" x14ac:dyDescent="0.25">
      <c r="W616" s="37"/>
    </row>
    <row r="617" spans="23:23" x14ac:dyDescent="0.25">
      <c r="W617" s="37"/>
    </row>
    <row r="618" spans="23:23" x14ac:dyDescent="0.25">
      <c r="W618" s="37"/>
    </row>
    <row r="619" spans="23:23" x14ac:dyDescent="0.25">
      <c r="W619" s="37"/>
    </row>
    <row r="620" spans="23:23" x14ac:dyDescent="0.25">
      <c r="W620" s="37"/>
    </row>
    <row r="621" spans="23:23" x14ac:dyDescent="0.25">
      <c r="W621" s="37"/>
    </row>
    <row r="622" spans="23:23" x14ac:dyDescent="0.25">
      <c r="W622" s="37"/>
    </row>
    <row r="623" spans="23:23" x14ac:dyDescent="0.25">
      <c r="W623" s="37"/>
    </row>
    <row r="624" spans="23:23" x14ac:dyDescent="0.25">
      <c r="W624" s="37"/>
    </row>
    <row r="625" spans="23:23" x14ac:dyDescent="0.25">
      <c r="W625" s="37"/>
    </row>
    <row r="626" spans="23:23" x14ac:dyDescent="0.25">
      <c r="W626" s="37"/>
    </row>
    <row r="627" spans="23:23" x14ac:dyDescent="0.25">
      <c r="W627" s="37"/>
    </row>
    <row r="628" spans="23:23" x14ac:dyDescent="0.25">
      <c r="W628" s="37"/>
    </row>
    <row r="629" spans="23:23" x14ac:dyDescent="0.25">
      <c r="W629" s="37"/>
    </row>
    <row r="630" spans="23:23" x14ac:dyDescent="0.25">
      <c r="W630" s="37"/>
    </row>
    <row r="631" spans="23:23" x14ac:dyDescent="0.25">
      <c r="W631" s="37"/>
    </row>
    <row r="632" spans="23:23" x14ac:dyDescent="0.25">
      <c r="W632" s="37"/>
    </row>
    <row r="633" spans="23:23" x14ac:dyDescent="0.25">
      <c r="W633" s="37"/>
    </row>
    <row r="634" spans="23:23" x14ac:dyDescent="0.25">
      <c r="W634" s="37"/>
    </row>
    <row r="635" spans="23:23" x14ac:dyDescent="0.25">
      <c r="W635" s="37"/>
    </row>
    <row r="636" spans="23:23" x14ac:dyDescent="0.25">
      <c r="W636" s="37"/>
    </row>
    <row r="637" spans="23:23" x14ac:dyDescent="0.25">
      <c r="W637" s="37"/>
    </row>
    <row r="638" spans="23:23" x14ac:dyDescent="0.25">
      <c r="W638" s="37"/>
    </row>
    <row r="639" spans="23:23" x14ac:dyDescent="0.25">
      <c r="W639" s="37"/>
    </row>
    <row r="640" spans="23:23" x14ac:dyDescent="0.25">
      <c r="W640" s="37"/>
    </row>
    <row r="641" spans="23:23" x14ac:dyDescent="0.25">
      <c r="W641" s="37"/>
    </row>
    <row r="642" spans="23:23" x14ac:dyDescent="0.25">
      <c r="W642" s="37"/>
    </row>
    <row r="643" spans="23:23" x14ac:dyDescent="0.25">
      <c r="W643" s="37"/>
    </row>
    <row r="644" spans="23:23" x14ac:dyDescent="0.25">
      <c r="W644" s="37"/>
    </row>
    <row r="645" spans="23:23" x14ac:dyDescent="0.25">
      <c r="W645" s="37"/>
    </row>
    <row r="646" spans="23:23" x14ac:dyDescent="0.25">
      <c r="W646" s="37"/>
    </row>
    <row r="647" spans="23:23" x14ac:dyDescent="0.25">
      <c r="W647" s="37"/>
    </row>
    <row r="648" spans="23:23" x14ac:dyDescent="0.25">
      <c r="W648" s="37"/>
    </row>
    <row r="649" spans="23:23" x14ac:dyDescent="0.25">
      <c r="W649" s="37"/>
    </row>
    <row r="650" spans="23:23" x14ac:dyDescent="0.25">
      <c r="W650" s="37"/>
    </row>
    <row r="651" spans="23:23" x14ac:dyDescent="0.25">
      <c r="W651" s="37"/>
    </row>
    <row r="652" spans="23:23" x14ac:dyDescent="0.25">
      <c r="W652" s="37"/>
    </row>
    <row r="653" spans="23:23" x14ac:dyDescent="0.25">
      <c r="W653" s="37"/>
    </row>
    <row r="654" spans="23:23" x14ac:dyDescent="0.25">
      <c r="W654" s="37"/>
    </row>
    <row r="655" spans="23:23" x14ac:dyDescent="0.25">
      <c r="W655" s="37"/>
    </row>
    <row r="656" spans="23:23" x14ac:dyDescent="0.25">
      <c r="W656" s="37"/>
    </row>
    <row r="657" spans="23:23" x14ac:dyDescent="0.25">
      <c r="W657" s="37"/>
    </row>
    <row r="658" spans="23:23" x14ac:dyDescent="0.25">
      <c r="W658" s="37"/>
    </row>
    <row r="659" spans="23:23" x14ac:dyDescent="0.25">
      <c r="W659" s="37"/>
    </row>
    <row r="660" spans="23:23" x14ac:dyDescent="0.25">
      <c r="W660" s="37"/>
    </row>
    <row r="661" spans="23:23" x14ac:dyDescent="0.25">
      <c r="W661" s="37"/>
    </row>
    <row r="662" spans="23:23" x14ac:dyDescent="0.25">
      <c r="W662" s="37"/>
    </row>
    <row r="663" spans="23:23" x14ac:dyDescent="0.25">
      <c r="W663" s="37"/>
    </row>
    <row r="664" spans="23:23" x14ac:dyDescent="0.25">
      <c r="W664" s="37"/>
    </row>
    <row r="665" spans="23:23" x14ac:dyDescent="0.25">
      <c r="W665" s="37"/>
    </row>
    <row r="666" spans="23:23" x14ac:dyDescent="0.25">
      <c r="W666" s="37"/>
    </row>
    <row r="667" spans="23:23" x14ac:dyDescent="0.25">
      <c r="W667" s="37"/>
    </row>
    <row r="668" spans="23:23" x14ac:dyDescent="0.25">
      <c r="W668" s="37"/>
    </row>
    <row r="669" spans="23:23" x14ac:dyDescent="0.25">
      <c r="W669" s="37"/>
    </row>
    <row r="670" spans="23:23" x14ac:dyDescent="0.25">
      <c r="W670" s="37"/>
    </row>
    <row r="671" spans="23:23" x14ac:dyDescent="0.25">
      <c r="W671" s="37"/>
    </row>
    <row r="672" spans="23:23" x14ac:dyDescent="0.25">
      <c r="W672" s="37"/>
    </row>
    <row r="673" spans="23:23" x14ac:dyDescent="0.25">
      <c r="W673" s="37"/>
    </row>
    <row r="674" spans="23:23" x14ac:dyDescent="0.25">
      <c r="W674" s="37"/>
    </row>
    <row r="675" spans="23:23" x14ac:dyDescent="0.25">
      <c r="W675" s="37"/>
    </row>
    <row r="676" spans="23:23" x14ac:dyDescent="0.25">
      <c r="W676" s="37"/>
    </row>
    <row r="677" spans="23:23" x14ac:dyDescent="0.25">
      <c r="W677" s="37"/>
    </row>
    <row r="678" spans="23:23" x14ac:dyDescent="0.25">
      <c r="W678" s="37"/>
    </row>
    <row r="679" spans="23:23" x14ac:dyDescent="0.25">
      <c r="W679" s="37"/>
    </row>
    <row r="680" spans="23:23" x14ac:dyDescent="0.25">
      <c r="W680" s="37"/>
    </row>
    <row r="681" spans="23:23" x14ac:dyDescent="0.25">
      <c r="W681" s="37"/>
    </row>
    <row r="682" spans="23:23" x14ac:dyDescent="0.25">
      <c r="W682" s="37"/>
    </row>
    <row r="683" spans="23:23" x14ac:dyDescent="0.25">
      <c r="W683" s="37"/>
    </row>
    <row r="684" spans="23:23" x14ac:dyDescent="0.25">
      <c r="W684" s="37"/>
    </row>
    <row r="685" spans="23:23" x14ac:dyDescent="0.25">
      <c r="W685" s="37"/>
    </row>
    <row r="686" spans="23:23" x14ac:dyDescent="0.25">
      <c r="W686" s="37"/>
    </row>
    <row r="687" spans="23:23" x14ac:dyDescent="0.25">
      <c r="W687" s="37"/>
    </row>
    <row r="688" spans="23:23" x14ac:dyDescent="0.25">
      <c r="W688" s="37"/>
    </row>
    <row r="689" spans="23:23" x14ac:dyDescent="0.25">
      <c r="W689" s="37"/>
    </row>
    <row r="690" spans="23:23" x14ac:dyDescent="0.25">
      <c r="W690" s="37"/>
    </row>
    <row r="691" spans="23:23" x14ac:dyDescent="0.25">
      <c r="W691" s="37"/>
    </row>
    <row r="692" spans="23:23" x14ac:dyDescent="0.25">
      <c r="W692" s="37"/>
    </row>
    <row r="693" spans="23:23" x14ac:dyDescent="0.25">
      <c r="W693" s="37"/>
    </row>
    <row r="694" spans="23:23" x14ac:dyDescent="0.25">
      <c r="W694" s="37"/>
    </row>
    <row r="695" spans="23:23" x14ac:dyDescent="0.25">
      <c r="W695" s="37"/>
    </row>
    <row r="696" spans="23:23" x14ac:dyDescent="0.25">
      <c r="W696" s="37"/>
    </row>
    <row r="697" spans="23:23" x14ac:dyDescent="0.25">
      <c r="W697" s="37"/>
    </row>
    <row r="698" spans="23:23" x14ac:dyDescent="0.25">
      <c r="W698" s="37"/>
    </row>
    <row r="699" spans="23:23" x14ac:dyDescent="0.25">
      <c r="W699" s="37"/>
    </row>
    <row r="700" spans="23:23" x14ac:dyDescent="0.25">
      <c r="W700" s="37"/>
    </row>
    <row r="701" spans="23:23" x14ac:dyDescent="0.25">
      <c r="W701" s="37"/>
    </row>
    <row r="702" spans="23:23" x14ac:dyDescent="0.25">
      <c r="W702" s="37"/>
    </row>
    <row r="703" spans="23:23" x14ac:dyDescent="0.25">
      <c r="W703" s="37"/>
    </row>
    <row r="704" spans="23:23" x14ac:dyDescent="0.25">
      <c r="W704" s="37"/>
    </row>
    <row r="705" spans="23:23" x14ac:dyDescent="0.25">
      <c r="W705" s="37"/>
    </row>
    <row r="706" spans="23:23" x14ac:dyDescent="0.25">
      <c r="W706" s="37"/>
    </row>
    <row r="707" spans="23:23" x14ac:dyDescent="0.25">
      <c r="W707" s="37"/>
    </row>
    <row r="708" spans="23:23" x14ac:dyDescent="0.25">
      <c r="W708" s="37"/>
    </row>
    <row r="709" spans="23:23" x14ac:dyDescent="0.25">
      <c r="W709" s="37"/>
    </row>
    <row r="710" spans="23:23" x14ac:dyDescent="0.25">
      <c r="W710" s="37"/>
    </row>
    <row r="711" spans="23:23" x14ac:dyDescent="0.25">
      <c r="W711" s="37"/>
    </row>
    <row r="712" spans="23:23" x14ac:dyDescent="0.25">
      <c r="W712" s="37"/>
    </row>
    <row r="713" spans="23:23" x14ac:dyDescent="0.25">
      <c r="W713" s="37"/>
    </row>
    <row r="714" spans="23:23" x14ac:dyDescent="0.25">
      <c r="W714" s="37"/>
    </row>
    <row r="715" spans="23:23" x14ac:dyDescent="0.25">
      <c r="W715" s="37"/>
    </row>
    <row r="716" spans="23:23" x14ac:dyDescent="0.25">
      <c r="W716" s="37"/>
    </row>
    <row r="717" spans="23:23" x14ac:dyDescent="0.25">
      <c r="W717" s="37"/>
    </row>
    <row r="718" spans="23:23" x14ac:dyDescent="0.25">
      <c r="W718" s="37"/>
    </row>
    <row r="719" spans="23:23" x14ac:dyDescent="0.25">
      <c r="W719" s="37"/>
    </row>
    <row r="720" spans="23:23" x14ac:dyDescent="0.25">
      <c r="W720" s="37"/>
    </row>
    <row r="721" spans="23:23" x14ac:dyDescent="0.25">
      <c r="W721" s="37"/>
    </row>
    <row r="722" spans="23:23" x14ac:dyDescent="0.25">
      <c r="W722" s="37"/>
    </row>
    <row r="723" spans="23:23" x14ac:dyDescent="0.25">
      <c r="W723" s="37"/>
    </row>
    <row r="724" spans="23:23" x14ac:dyDescent="0.25">
      <c r="W724" s="37"/>
    </row>
    <row r="725" spans="23:23" x14ac:dyDescent="0.25">
      <c r="W725" s="37"/>
    </row>
    <row r="726" spans="23:23" x14ac:dyDescent="0.25">
      <c r="W726" s="37"/>
    </row>
    <row r="727" spans="23:23" x14ac:dyDescent="0.25">
      <c r="W727" s="37"/>
    </row>
    <row r="728" spans="23:23" x14ac:dyDescent="0.25">
      <c r="W728" s="37"/>
    </row>
    <row r="729" spans="23:23" x14ac:dyDescent="0.25">
      <c r="W729" s="37"/>
    </row>
    <row r="730" spans="23:23" x14ac:dyDescent="0.25">
      <c r="W730" s="37"/>
    </row>
    <row r="731" spans="23:23" x14ac:dyDescent="0.25">
      <c r="W731" s="37"/>
    </row>
    <row r="732" spans="23:23" x14ac:dyDescent="0.25">
      <c r="W732" s="37"/>
    </row>
    <row r="733" spans="23:23" x14ac:dyDescent="0.25">
      <c r="W733" s="37"/>
    </row>
    <row r="734" spans="23:23" x14ac:dyDescent="0.25">
      <c r="W734" s="37"/>
    </row>
    <row r="735" spans="23:23" x14ac:dyDescent="0.25">
      <c r="W735" s="37"/>
    </row>
    <row r="736" spans="23:23" x14ac:dyDescent="0.25">
      <c r="W736" s="37"/>
    </row>
    <row r="737" spans="23:23" x14ac:dyDescent="0.25">
      <c r="W737" s="37"/>
    </row>
    <row r="738" spans="23:23" x14ac:dyDescent="0.25">
      <c r="W738" s="37"/>
    </row>
    <row r="739" spans="23:23" x14ac:dyDescent="0.25">
      <c r="W739" s="37"/>
    </row>
    <row r="740" spans="23:23" x14ac:dyDescent="0.25">
      <c r="W740" s="37"/>
    </row>
    <row r="741" spans="23:23" x14ac:dyDescent="0.25">
      <c r="W741" s="37"/>
    </row>
    <row r="742" spans="23:23" x14ac:dyDescent="0.25">
      <c r="W742" s="37"/>
    </row>
    <row r="743" spans="23:23" x14ac:dyDescent="0.25">
      <c r="W743" s="37"/>
    </row>
    <row r="744" spans="23:23" x14ac:dyDescent="0.25">
      <c r="W744" s="37"/>
    </row>
    <row r="745" spans="23:23" x14ac:dyDescent="0.25">
      <c r="W745" s="37"/>
    </row>
    <row r="746" spans="23:23" x14ac:dyDescent="0.25">
      <c r="W746" s="37"/>
    </row>
    <row r="747" spans="23:23" x14ac:dyDescent="0.25">
      <c r="W747" s="37"/>
    </row>
    <row r="748" spans="23:23" x14ac:dyDescent="0.25">
      <c r="W748" s="37"/>
    </row>
    <row r="749" spans="23:23" x14ac:dyDescent="0.25">
      <c r="W749" s="37"/>
    </row>
    <row r="750" spans="23:23" x14ac:dyDescent="0.25">
      <c r="W750" s="37"/>
    </row>
    <row r="751" spans="23:23" x14ac:dyDescent="0.25">
      <c r="W751" s="37"/>
    </row>
    <row r="752" spans="23:23" x14ac:dyDescent="0.25">
      <c r="W752" s="37"/>
    </row>
    <row r="753" spans="23:23" x14ac:dyDescent="0.25">
      <c r="W753" s="37"/>
    </row>
    <row r="754" spans="23:23" x14ac:dyDescent="0.25">
      <c r="W754" s="37"/>
    </row>
    <row r="755" spans="23:23" x14ac:dyDescent="0.25">
      <c r="W755" s="37"/>
    </row>
    <row r="756" spans="23:23" x14ac:dyDescent="0.25">
      <c r="W756" s="37"/>
    </row>
    <row r="757" spans="23:23" x14ac:dyDescent="0.25">
      <c r="W757" s="37"/>
    </row>
    <row r="758" spans="23:23" x14ac:dyDescent="0.25">
      <c r="W758" s="37"/>
    </row>
    <row r="759" spans="23:23" x14ac:dyDescent="0.25">
      <c r="W759" s="37"/>
    </row>
    <row r="760" spans="23:23" x14ac:dyDescent="0.25">
      <c r="W760" s="37"/>
    </row>
    <row r="761" spans="23:23" x14ac:dyDescent="0.25">
      <c r="W761" s="37"/>
    </row>
    <row r="762" spans="23:23" x14ac:dyDescent="0.25">
      <c r="W762" s="37"/>
    </row>
    <row r="763" spans="23:23" x14ac:dyDescent="0.25">
      <c r="W763" s="37"/>
    </row>
    <row r="764" spans="23:23" x14ac:dyDescent="0.25">
      <c r="W764" s="37"/>
    </row>
    <row r="765" spans="23:23" x14ac:dyDescent="0.25">
      <c r="W765" s="37"/>
    </row>
    <row r="766" spans="23:23" x14ac:dyDescent="0.25">
      <c r="W766" s="37"/>
    </row>
    <row r="767" spans="23:23" x14ac:dyDescent="0.25">
      <c r="W767" s="37"/>
    </row>
    <row r="768" spans="23:23" x14ac:dyDescent="0.25">
      <c r="W768" s="37"/>
    </row>
    <row r="769" spans="23:23" x14ac:dyDescent="0.25">
      <c r="W769" s="37"/>
    </row>
    <row r="770" spans="23:23" x14ac:dyDescent="0.25">
      <c r="W770" s="37"/>
    </row>
    <row r="771" spans="23:23" x14ac:dyDescent="0.25">
      <c r="W771" s="37"/>
    </row>
    <row r="772" spans="23:23" x14ac:dyDescent="0.25">
      <c r="W772" s="37"/>
    </row>
    <row r="773" spans="23:23" x14ac:dyDescent="0.25">
      <c r="W773" s="37"/>
    </row>
    <row r="774" spans="23:23" x14ac:dyDescent="0.25">
      <c r="W774" s="37"/>
    </row>
    <row r="775" spans="23:23" x14ac:dyDescent="0.25">
      <c r="W775" s="37"/>
    </row>
    <row r="776" spans="23:23" x14ac:dyDescent="0.25">
      <c r="W776" s="37"/>
    </row>
    <row r="777" spans="23:23" x14ac:dyDescent="0.25">
      <c r="W777" s="37"/>
    </row>
    <row r="778" spans="23:23" x14ac:dyDescent="0.25">
      <c r="W778" s="37"/>
    </row>
    <row r="779" spans="23:23" x14ac:dyDescent="0.25">
      <c r="W779" s="37"/>
    </row>
    <row r="780" spans="23:23" x14ac:dyDescent="0.25">
      <c r="W780" s="37"/>
    </row>
    <row r="781" spans="23:23" x14ac:dyDescent="0.25">
      <c r="W781" s="37"/>
    </row>
    <row r="782" spans="23:23" x14ac:dyDescent="0.25">
      <c r="W782" s="37"/>
    </row>
    <row r="783" spans="23:23" x14ac:dyDescent="0.25">
      <c r="W783" s="37"/>
    </row>
    <row r="784" spans="23:23" x14ac:dyDescent="0.25">
      <c r="W784" s="37"/>
    </row>
    <row r="785" spans="23:23" x14ac:dyDescent="0.25">
      <c r="W785" s="37"/>
    </row>
    <row r="786" spans="23:23" x14ac:dyDescent="0.25">
      <c r="W786" s="37"/>
    </row>
    <row r="787" spans="23:23" x14ac:dyDescent="0.25">
      <c r="W787" s="37"/>
    </row>
    <row r="788" spans="23:23" x14ac:dyDescent="0.25">
      <c r="W788" s="37"/>
    </row>
    <row r="789" spans="23:23" x14ac:dyDescent="0.25">
      <c r="W789" s="37"/>
    </row>
    <row r="790" spans="23:23" x14ac:dyDescent="0.25">
      <c r="W790" s="37"/>
    </row>
    <row r="791" spans="23:23" x14ac:dyDescent="0.25">
      <c r="W791" s="37"/>
    </row>
    <row r="792" spans="23:23" x14ac:dyDescent="0.25">
      <c r="W792" s="37"/>
    </row>
    <row r="793" spans="23:23" x14ac:dyDescent="0.25">
      <c r="W793" s="37"/>
    </row>
    <row r="794" spans="23:23" x14ac:dyDescent="0.25">
      <c r="W794" s="37"/>
    </row>
    <row r="795" spans="23:23" x14ac:dyDescent="0.25">
      <c r="W795" s="37"/>
    </row>
    <row r="796" spans="23:23" x14ac:dyDescent="0.25">
      <c r="W796" s="37"/>
    </row>
    <row r="797" spans="23:23" x14ac:dyDescent="0.25">
      <c r="W797" s="37"/>
    </row>
    <row r="798" spans="23:23" x14ac:dyDescent="0.25">
      <c r="W798" s="37"/>
    </row>
    <row r="799" spans="23:23" x14ac:dyDescent="0.25">
      <c r="W799" s="37"/>
    </row>
    <row r="800" spans="23:23" x14ac:dyDescent="0.25">
      <c r="W800" s="37"/>
    </row>
    <row r="801" spans="23:23" x14ac:dyDescent="0.25">
      <c r="W801" s="37"/>
    </row>
    <row r="802" spans="23:23" x14ac:dyDescent="0.25">
      <c r="W802" s="37"/>
    </row>
    <row r="803" spans="23:23" x14ac:dyDescent="0.25">
      <c r="W803" s="37"/>
    </row>
    <row r="804" spans="23:23" x14ac:dyDescent="0.25">
      <c r="W804" s="37"/>
    </row>
    <row r="805" spans="23:23" x14ac:dyDescent="0.25">
      <c r="W805" s="37"/>
    </row>
    <row r="806" spans="23:23" x14ac:dyDescent="0.25">
      <c r="W806" s="37"/>
    </row>
    <row r="807" spans="23:23" x14ac:dyDescent="0.25">
      <c r="W807" s="37"/>
    </row>
    <row r="808" spans="23:23" x14ac:dyDescent="0.25">
      <c r="W808" s="37"/>
    </row>
    <row r="809" spans="23:23" x14ac:dyDescent="0.25">
      <c r="W809" s="37"/>
    </row>
    <row r="810" spans="23:23" x14ac:dyDescent="0.25">
      <c r="W810" s="37"/>
    </row>
    <row r="811" spans="23:23" x14ac:dyDescent="0.25">
      <c r="W811" s="37"/>
    </row>
    <row r="812" spans="23:23" x14ac:dyDescent="0.25">
      <c r="W812" s="37"/>
    </row>
    <row r="813" spans="23:23" x14ac:dyDescent="0.25">
      <c r="W813" s="37"/>
    </row>
    <row r="814" spans="23:23" x14ac:dyDescent="0.25">
      <c r="W814" s="37"/>
    </row>
    <row r="815" spans="23:23" x14ac:dyDescent="0.25">
      <c r="W815" s="37"/>
    </row>
    <row r="816" spans="23:23" x14ac:dyDescent="0.25">
      <c r="W816" s="37"/>
    </row>
    <row r="817" spans="23:23" x14ac:dyDescent="0.25">
      <c r="W817" s="37"/>
    </row>
    <row r="818" spans="23:23" x14ac:dyDescent="0.25">
      <c r="W818" s="37"/>
    </row>
    <row r="819" spans="23:23" x14ac:dyDescent="0.25">
      <c r="W819" s="37"/>
    </row>
    <row r="820" spans="23:23" x14ac:dyDescent="0.25">
      <c r="W820" s="37"/>
    </row>
    <row r="821" spans="23:23" x14ac:dyDescent="0.25">
      <c r="W821" s="37"/>
    </row>
    <row r="822" spans="23:23" x14ac:dyDescent="0.25">
      <c r="W822" s="37"/>
    </row>
    <row r="823" spans="23:23" x14ac:dyDescent="0.25">
      <c r="W823" s="37"/>
    </row>
    <row r="824" spans="23:23" x14ac:dyDescent="0.25">
      <c r="W824" s="37"/>
    </row>
    <row r="825" spans="23:23" x14ac:dyDescent="0.25">
      <c r="W825" s="37"/>
    </row>
    <row r="826" spans="23:23" x14ac:dyDescent="0.25">
      <c r="W826" s="37"/>
    </row>
    <row r="827" spans="23:23" x14ac:dyDescent="0.25">
      <c r="W827" s="37"/>
    </row>
    <row r="828" spans="23:23" x14ac:dyDescent="0.25">
      <c r="W828" s="37"/>
    </row>
    <row r="829" spans="23:23" x14ac:dyDescent="0.25">
      <c r="W829" s="37"/>
    </row>
    <row r="830" spans="23:23" x14ac:dyDescent="0.25">
      <c r="W830" s="37"/>
    </row>
    <row r="831" spans="23:23" x14ac:dyDescent="0.25">
      <c r="W831" s="37"/>
    </row>
    <row r="832" spans="23:23" x14ac:dyDescent="0.25">
      <c r="W832" s="37"/>
    </row>
    <row r="833" spans="23:23" x14ac:dyDescent="0.25">
      <c r="W833" s="37"/>
    </row>
    <row r="834" spans="23:23" x14ac:dyDescent="0.25">
      <c r="W834" s="37"/>
    </row>
    <row r="835" spans="23:23" x14ac:dyDescent="0.25">
      <c r="W835" s="37"/>
    </row>
    <row r="836" spans="23:23" x14ac:dyDescent="0.25">
      <c r="W836" s="37"/>
    </row>
    <row r="837" spans="23:23" x14ac:dyDescent="0.25">
      <c r="W837" s="37"/>
    </row>
    <row r="838" spans="23:23" x14ac:dyDescent="0.25">
      <c r="W838" s="37"/>
    </row>
    <row r="839" spans="23:23" x14ac:dyDescent="0.25">
      <c r="W839" s="37"/>
    </row>
    <row r="840" spans="23:23" x14ac:dyDescent="0.25">
      <c r="W840" s="37"/>
    </row>
    <row r="841" spans="23:23" x14ac:dyDescent="0.25">
      <c r="W841" s="37"/>
    </row>
    <row r="842" spans="23:23" x14ac:dyDescent="0.25">
      <c r="W842" s="37"/>
    </row>
    <row r="843" spans="23:23" x14ac:dyDescent="0.25">
      <c r="W843" s="37"/>
    </row>
    <row r="844" spans="23:23" x14ac:dyDescent="0.25">
      <c r="W844" s="37"/>
    </row>
    <row r="845" spans="23:23" x14ac:dyDescent="0.25">
      <c r="W845" s="37"/>
    </row>
    <row r="846" spans="23:23" x14ac:dyDescent="0.25">
      <c r="W846" s="37"/>
    </row>
    <row r="847" spans="23:23" x14ac:dyDescent="0.25">
      <c r="W847" s="37"/>
    </row>
    <row r="848" spans="23:23" x14ac:dyDescent="0.25">
      <c r="W848" s="37"/>
    </row>
    <row r="849" spans="23:23" x14ac:dyDescent="0.25">
      <c r="W849" s="37"/>
    </row>
    <row r="850" spans="23:23" x14ac:dyDescent="0.25">
      <c r="W850" s="37"/>
    </row>
    <row r="851" spans="23:23" x14ac:dyDescent="0.25">
      <c r="W851" s="37"/>
    </row>
    <row r="852" spans="23:23" x14ac:dyDescent="0.25">
      <c r="W852" s="37"/>
    </row>
    <row r="853" spans="23:23" x14ac:dyDescent="0.25">
      <c r="W853" s="37"/>
    </row>
    <row r="854" spans="23:23" x14ac:dyDescent="0.25">
      <c r="W854" s="37"/>
    </row>
    <row r="855" spans="23:23" x14ac:dyDescent="0.25">
      <c r="W855" s="37"/>
    </row>
    <row r="856" spans="23:23" x14ac:dyDescent="0.25">
      <c r="W856" s="37"/>
    </row>
    <row r="857" spans="23:23" x14ac:dyDescent="0.25">
      <c r="W857" s="37"/>
    </row>
    <row r="858" spans="23:23" x14ac:dyDescent="0.25">
      <c r="W858" s="37"/>
    </row>
    <row r="859" spans="23:23" x14ac:dyDescent="0.25">
      <c r="W859" s="37"/>
    </row>
    <row r="860" spans="23:23" x14ac:dyDescent="0.25">
      <c r="W860" s="37"/>
    </row>
    <row r="861" spans="23:23" x14ac:dyDescent="0.25">
      <c r="W861" s="37"/>
    </row>
    <row r="862" spans="23:23" x14ac:dyDescent="0.25">
      <c r="W862" s="37"/>
    </row>
    <row r="863" spans="23:23" x14ac:dyDescent="0.25">
      <c r="W863" s="37"/>
    </row>
    <row r="864" spans="23:23" x14ac:dyDescent="0.25">
      <c r="W864" s="37"/>
    </row>
    <row r="865" spans="23:23" x14ac:dyDescent="0.25">
      <c r="W865" s="37"/>
    </row>
    <row r="866" spans="23:23" x14ac:dyDescent="0.25">
      <c r="W866" s="37"/>
    </row>
    <row r="867" spans="23:23" x14ac:dyDescent="0.25">
      <c r="W867" s="37"/>
    </row>
    <row r="868" spans="23:23" x14ac:dyDescent="0.25">
      <c r="W868" s="37"/>
    </row>
    <row r="869" spans="23:23" x14ac:dyDescent="0.25">
      <c r="W869" s="37"/>
    </row>
    <row r="870" spans="23:23" x14ac:dyDescent="0.25">
      <c r="W870" s="37"/>
    </row>
    <row r="871" spans="23:23" x14ac:dyDescent="0.25">
      <c r="W871" s="37"/>
    </row>
    <row r="872" spans="23:23" x14ac:dyDescent="0.25">
      <c r="W872" s="37"/>
    </row>
    <row r="873" spans="23:23" x14ac:dyDescent="0.25">
      <c r="W873" s="37"/>
    </row>
    <row r="874" spans="23:23" x14ac:dyDescent="0.25">
      <c r="W874" s="37"/>
    </row>
    <row r="875" spans="23:23" x14ac:dyDescent="0.25">
      <c r="W875" s="37"/>
    </row>
    <row r="876" spans="23:23" x14ac:dyDescent="0.25">
      <c r="W876" s="37"/>
    </row>
    <row r="877" spans="23:23" x14ac:dyDescent="0.25">
      <c r="W877" s="37"/>
    </row>
    <row r="878" spans="23:23" x14ac:dyDescent="0.25">
      <c r="W878" s="37"/>
    </row>
    <row r="879" spans="23:23" x14ac:dyDescent="0.25">
      <c r="W879" s="37"/>
    </row>
    <row r="880" spans="23:23" x14ac:dyDescent="0.25">
      <c r="W880" s="37"/>
    </row>
    <row r="881" spans="23:23" x14ac:dyDescent="0.25">
      <c r="W881" s="37"/>
    </row>
    <row r="882" spans="23:23" x14ac:dyDescent="0.25">
      <c r="W882" s="37"/>
    </row>
    <row r="883" spans="23:23" x14ac:dyDescent="0.25">
      <c r="W883" s="37"/>
    </row>
    <row r="884" spans="23:23" x14ac:dyDescent="0.25">
      <c r="W884" s="37"/>
    </row>
    <row r="885" spans="23:23" x14ac:dyDescent="0.25">
      <c r="W885" s="37"/>
    </row>
    <row r="886" spans="23:23" x14ac:dyDescent="0.25">
      <c r="W886" s="37"/>
    </row>
    <row r="887" spans="23:23" x14ac:dyDescent="0.25">
      <c r="W887" s="37"/>
    </row>
    <row r="888" spans="23:23" x14ac:dyDescent="0.25">
      <c r="W888" s="37"/>
    </row>
    <row r="889" spans="23:23" x14ac:dyDescent="0.25">
      <c r="W889" s="37"/>
    </row>
    <row r="890" spans="23:23" x14ac:dyDescent="0.25">
      <c r="W890" s="37"/>
    </row>
    <row r="891" spans="23:23" x14ac:dyDescent="0.25">
      <c r="W891" s="37"/>
    </row>
    <row r="892" spans="23:23" x14ac:dyDescent="0.25">
      <c r="W892" s="37"/>
    </row>
    <row r="893" spans="23:23" x14ac:dyDescent="0.25">
      <c r="W893" s="37"/>
    </row>
    <row r="894" spans="23:23" x14ac:dyDescent="0.25">
      <c r="W894" s="37"/>
    </row>
    <row r="895" spans="23:23" x14ac:dyDescent="0.25">
      <c r="W895" s="37"/>
    </row>
    <row r="896" spans="23:23" x14ac:dyDescent="0.25">
      <c r="W896" s="37"/>
    </row>
    <row r="897" spans="23:23" x14ac:dyDescent="0.25">
      <c r="W897" s="37"/>
    </row>
    <row r="898" spans="23:23" x14ac:dyDescent="0.25">
      <c r="W898" s="37"/>
    </row>
    <row r="899" spans="23:23" x14ac:dyDescent="0.25">
      <c r="W899" s="37"/>
    </row>
    <row r="900" spans="23:23" x14ac:dyDescent="0.25">
      <c r="W900" s="37"/>
    </row>
    <row r="901" spans="23:23" x14ac:dyDescent="0.25">
      <c r="W901" s="37"/>
    </row>
    <row r="902" spans="23:23" x14ac:dyDescent="0.25">
      <c r="W902" s="37"/>
    </row>
    <row r="903" spans="23:23" x14ac:dyDescent="0.25">
      <c r="W903" s="37"/>
    </row>
    <row r="904" spans="23:23" x14ac:dyDescent="0.25">
      <c r="W904" s="37"/>
    </row>
    <row r="905" spans="23:23" x14ac:dyDescent="0.25">
      <c r="W905" s="37"/>
    </row>
    <row r="906" spans="23:23" x14ac:dyDescent="0.25">
      <c r="W906" s="37"/>
    </row>
    <row r="907" spans="23:23" x14ac:dyDescent="0.25">
      <c r="W907" s="37"/>
    </row>
    <row r="908" spans="23:23" x14ac:dyDescent="0.25">
      <c r="W908" s="37"/>
    </row>
    <row r="909" spans="23:23" x14ac:dyDescent="0.25">
      <c r="W909" s="37"/>
    </row>
    <row r="910" spans="23:23" x14ac:dyDescent="0.25">
      <c r="W910" s="37"/>
    </row>
    <row r="911" spans="23:23" x14ac:dyDescent="0.25">
      <c r="W911" s="37"/>
    </row>
    <row r="912" spans="23:23" x14ac:dyDescent="0.25">
      <c r="W912" s="37"/>
    </row>
    <row r="913" spans="23:23" x14ac:dyDescent="0.25">
      <c r="W913" s="37"/>
    </row>
    <row r="914" spans="23:23" x14ac:dyDescent="0.25">
      <c r="W914" s="37"/>
    </row>
    <row r="915" spans="23:23" x14ac:dyDescent="0.25">
      <c r="W915" s="37"/>
    </row>
    <row r="916" spans="23:23" x14ac:dyDescent="0.25">
      <c r="W916" s="37"/>
    </row>
    <row r="917" spans="23:23" x14ac:dyDescent="0.25">
      <c r="W917" s="37"/>
    </row>
    <row r="918" spans="23:23" x14ac:dyDescent="0.25">
      <c r="W918" s="37"/>
    </row>
    <row r="919" spans="23:23" x14ac:dyDescent="0.25">
      <c r="W919" s="37"/>
    </row>
    <row r="920" spans="23:23" x14ac:dyDescent="0.25">
      <c r="W920" s="37"/>
    </row>
    <row r="921" spans="23:23" x14ac:dyDescent="0.25">
      <c r="W921" s="37"/>
    </row>
    <row r="922" spans="23:23" x14ac:dyDescent="0.25">
      <c r="W922" s="37"/>
    </row>
    <row r="923" spans="23:23" x14ac:dyDescent="0.25">
      <c r="W923" s="37"/>
    </row>
    <row r="924" spans="23:23" x14ac:dyDescent="0.25">
      <c r="W924" s="37"/>
    </row>
    <row r="925" spans="23:23" x14ac:dyDescent="0.25">
      <c r="W925" s="37"/>
    </row>
    <row r="926" spans="23:23" x14ac:dyDescent="0.25">
      <c r="W926" s="37"/>
    </row>
    <row r="927" spans="23:23" x14ac:dyDescent="0.25">
      <c r="W927" s="37"/>
    </row>
    <row r="928" spans="23:23" x14ac:dyDescent="0.25">
      <c r="W928" s="37"/>
    </row>
    <row r="929" spans="23:23" x14ac:dyDescent="0.25">
      <c r="W929" s="37"/>
    </row>
    <row r="930" spans="23:23" x14ac:dyDescent="0.25">
      <c r="W930" s="37"/>
    </row>
    <row r="931" spans="23:23" x14ac:dyDescent="0.25">
      <c r="W931" s="37"/>
    </row>
    <row r="932" spans="23:23" x14ac:dyDescent="0.25">
      <c r="W932" s="37"/>
    </row>
    <row r="933" spans="23:23" x14ac:dyDescent="0.25">
      <c r="W933" s="37"/>
    </row>
    <row r="934" spans="23:23" x14ac:dyDescent="0.25">
      <c r="W934" s="37"/>
    </row>
    <row r="935" spans="23:23" x14ac:dyDescent="0.25">
      <c r="W935" s="37"/>
    </row>
    <row r="936" spans="23:23" x14ac:dyDescent="0.25">
      <c r="W936" s="37"/>
    </row>
    <row r="937" spans="23:23" x14ac:dyDescent="0.25">
      <c r="W937" s="37"/>
    </row>
    <row r="938" spans="23:23" x14ac:dyDescent="0.25">
      <c r="W938" s="37"/>
    </row>
    <row r="939" spans="23:23" x14ac:dyDescent="0.25">
      <c r="W939" s="37"/>
    </row>
    <row r="940" spans="23:23" x14ac:dyDescent="0.25">
      <c r="W940" s="37"/>
    </row>
    <row r="941" spans="23:23" x14ac:dyDescent="0.25">
      <c r="W941" s="37"/>
    </row>
    <row r="942" spans="23:23" x14ac:dyDescent="0.25">
      <c r="W942" s="37"/>
    </row>
    <row r="943" spans="23:23" x14ac:dyDescent="0.25">
      <c r="W943" s="37"/>
    </row>
    <row r="944" spans="23:23" x14ac:dyDescent="0.25">
      <c r="W944" s="37"/>
    </row>
    <row r="945" spans="23:23" x14ac:dyDescent="0.25">
      <c r="W945" s="37"/>
    </row>
    <row r="946" spans="23:23" x14ac:dyDescent="0.25">
      <c r="W946" s="37"/>
    </row>
    <row r="947" spans="23:23" x14ac:dyDescent="0.25">
      <c r="W947" s="37"/>
    </row>
    <row r="948" spans="23:23" x14ac:dyDescent="0.25">
      <c r="W948" s="37"/>
    </row>
    <row r="949" spans="23:23" x14ac:dyDescent="0.25">
      <c r="W949" s="37"/>
    </row>
    <row r="950" spans="23:23" x14ac:dyDescent="0.25">
      <c r="W950" s="37"/>
    </row>
    <row r="951" spans="23:23" x14ac:dyDescent="0.25">
      <c r="W951" s="37"/>
    </row>
    <row r="952" spans="23:23" x14ac:dyDescent="0.25">
      <c r="W952" s="37"/>
    </row>
    <row r="953" spans="23:23" x14ac:dyDescent="0.25">
      <c r="W953" s="37"/>
    </row>
    <row r="954" spans="23:23" x14ac:dyDescent="0.25">
      <c r="W954" s="37"/>
    </row>
    <row r="955" spans="23:23" x14ac:dyDescent="0.25">
      <c r="W955" s="37"/>
    </row>
    <row r="956" spans="23:23" x14ac:dyDescent="0.25">
      <c r="W956" s="37"/>
    </row>
    <row r="957" spans="23:23" x14ac:dyDescent="0.25">
      <c r="W957" s="37"/>
    </row>
    <row r="958" spans="23:23" x14ac:dyDescent="0.25">
      <c r="W958" s="37"/>
    </row>
    <row r="959" spans="23:23" x14ac:dyDescent="0.25">
      <c r="W959" s="37"/>
    </row>
    <row r="960" spans="23:23" x14ac:dyDescent="0.25">
      <c r="W960" s="37"/>
    </row>
    <row r="961" spans="23:23" x14ac:dyDescent="0.25">
      <c r="W961" s="37"/>
    </row>
    <row r="962" spans="23:23" x14ac:dyDescent="0.25">
      <c r="W962" s="37"/>
    </row>
    <row r="963" spans="23:23" x14ac:dyDescent="0.25">
      <c r="W963" s="37"/>
    </row>
    <row r="964" spans="23:23" x14ac:dyDescent="0.25">
      <c r="W964" s="37"/>
    </row>
    <row r="965" spans="23:23" x14ac:dyDescent="0.25">
      <c r="W965" s="37"/>
    </row>
    <row r="966" spans="23:23" x14ac:dyDescent="0.25">
      <c r="W966" s="37"/>
    </row>
    <row r="967" spans="23:23" x14ac:dyDescent="0.25">
      <c r="W967" s="37"/>
    </row>
    <row r="968" spans="23:23" x14ac:dyDescent="0.25">
      <c r="W968" s="37"/>
    </row>
    <row r="969" spans="23:23" x14ac:dyDescent="0.25">
      <c r="W969" s="37"/>
    </row>
    <row r="970" spans="23:23" x14ac:dyDescent="0.25">
      <c r="W970" s="37"/>
    </row>
    <row r="971" spans="23:23" x14ac:dyDescent="0.25">
      <c r="W971" s="37"/>
    </row>
    <row r="972" spans="23:23" x14ac:dyDescent="0.25">
      <c r="W972" s="37"/>
    </row>
    <row r="973" spans="23:23" x14ac:dyDescent="0.25">
      <c r="W973" s="37"/>
    </row>
    <row r="974" spans="23:23" x14ac:dyDescent="0.25">
      <c r="W974" s="37"/>
    </row>
    <row r="975" spans="23:23" x14ac:dyDescent="0.25">
      <c r="W975" s="37"/>
    </row>
    <row r="976" spans="23:23" x14ac:dyDescent="0.25">
      <c r="W976" s="37"/>
    </row>
    <row r="977" spans="23:23" x14ac:dyDescent="0.25">
      <c r="W977" s="37"/>
    </row>
    <row r="978" spans="23:23" x14ac:dyDescent="0.25">
      <c r="W978" s="37"/>
    </row>
    <row r="979" spans="23:23" x14ac:dyDescent="0.25">
      <c r="W979" s="37"/>
    </row>
    <row r="980" spans="23:23" x14ac:dyDescent="0.25">
      <c r="W980" s="37"/>
    </row>
    <row r="981" spans="23:23" x14ac:dyDescent="0.25">
      <c r="W981" s="37"/>
    </row>
    <row r="982" spans="23:23" x14ac:dyDescent="0.25">
      <c r="W982" s="37"/>
    </row>
    <row r="983" spans="23:23" x14ac:dyDescent="0.25">
      <c r="W983" s="37"/>
    </row>
    <row r="984" spans="23:23" x14ac:dyDescent="0.25">
      <c r="W984" s="37"/>
    </row>
    <row r="985" spans="23:23" x14ac:dyDescent="0.25">
      <c r="W985" s="37"/>
    </row>
    <row r="986" spans="23:23" x14ac:dyDescent="0.25">
      <c r="W986" s="37"/>
    </row>
    <row r="987" spans="23:23" x14ac:dyDescent="0.25">
      <c r="W987" s="37"/>
    </row>
    <row r="988" spans="23:23" x14ac:dyDescent="0.25">
      <c r="W988" s="37"/>
    </row>
    <row r="989" spans="23:23" x14ac:dyDescent="0.25">
      <c r="W989" s="37"/>
    </row>
    <row r="990" spans="23:23" x14ac:dyDescent="0.25">
      <c r="W990" s="37"/>
    </row>
    <row r="991" spans="23:23" x14ac:dyDescent="0.25">
      <c r="W991" s="37"/>
    </row>
    <row r="992" spans="23:23" x14ac:dyDescent="0.25">
      <c r="W992" s="37"/>
    </row>
    <row r="993" spans="23:23" x14ac:dyDescent="0.25">
      <c r="W993" s="37"/>
    </row>
    <row r="994" spans="23:23" x14ac:dyDescent="0.25">
      <c r="W994" s="37"/>
    </row>
    <row r="995" spans="23:23" x14ac:dyDescent="0.25">
      <c r="W995" s="37"/>
    </row>
    <row r="996" spans="23:23" x14ac:dyDescent="0.25">
      <c r="W996" s="37"/>
    </row>
    <row r="997" spans="23:23" x14ac:dyDescent="0.25">
      <c r="W997" s="37"/>
    </row>
    <row r="998" spans="23:23" x14ac:dyDescent="0.25">
      <c r="W998" s="37"/>
    </row>
    <row r="999" spans="23:23" x14ac:dyDescent="0.25">
      <c r="W999" s="37"/>
    </row>
    <row r="1000" spans="23:23" x14ac:dyDescent="0.25">
      <c r="W1000" s="37"/>
    </row>
    <row r="1001" spans="23:23" x14ac:dyDescent="0.25">
      <c r="W1001" s="37"/>
    </row>
    <row r="1002" spans="23:23" x14ac:dyDescent="0.25">
      <c r="W1002" s="37"/>
    </row>
    <row r="1003" spans="23:23" x14ac:dyDescent="0.25">
      <c r="W1003" s="37"/>
    </row>
    <row r="1004" spans="23:23" x14ac:dyDescent="0.25">
      <c r="W1004" s="37"/>
    </row>
    <row r="1005" spans="23:23" x14ac:dyDescent="0.25">
      <c r="W1005" s="37"/>
    </row>
    <row r="1006" spans="23:23" x14ac:dyDescent="0.25">
      <c r="W1006" s="37"/>
    </row>
    <row r="1007" spans="23:23" x14ac:dyDescent="0.25">
      <c r="W1007" s="37"/>
    </row>
    <row r="1008" spans="23:23" x14ac:dyDescent="0.25">
      <c r="W1008" s="37"/>
    </row>
    <row r="1009" spans="23:23" x14ac:dyDescent="0.25">
      <c r="W1009" s="37"/>
    </row>
    <row r="1010" spans="23:23" x14ac:dyDescent="0.25">
      <c r="W1010" s="37"/>
    </row>
    <row r="1011" spans="23:23" x14ac:dyDescent="0.25">
      <c r="W1011" s="37"/>
    </row>
    <row r="1012" spans="23:23" x14ac:dyDescent="0.25">
      <c r="W1012" s="37"/>
    </row>
    <row r="1013" spans="23:23" x14ac:dyDescent="0.25">
      <c r="W1013" s="37"/>
    </row>
    <row r="1014" spans="23:23" x14ac:dyDescent="0.25">
      <c r="W1014" s="37"/>
    </row>
    <row r="1015" spans="23:23" x14ac:dyDescent="0.25">
      <c r="W1015" s="37"/>
    </row>
    <row r="1016" spans="23:23" x14ac:dyDescent="0.25">
      <c r="W1016" s="37"/>
    </row>
    <row r="1017" spans="23:23" x14ac:dyDescent="0.25">
      <c r="W1017" s="37"/>
    </row>
    <row r="1018" spans="23:23" x14ac:dyDescent="0.25">
      <c r="W1018" s="37"/>
    </row>
    <row r="1019" spans="23:23" x14ac:dyDescent="0.25">
      <c r="W1019" s="37"/>
    </row>
    <row r="1020" spans="23:23" x14ac:dyDescent="0.25">
      <c r="W1020" s="37"/>
    </row>
    <row r="1021" spans="23:23" x14ac:dyDescent="0.25">
      <c r="W1021" s="37"/>
    </row>
    <row r="1022" spans="23:23" x14ac:dyDescent="0.25">
      <c r="W1022" s="37"/>
    </row>
    <row r="1023" spans="23:23" x14ac:dyDescent="0.25">
      <c r="W1023" s="37"/>
    </row>
    <row r="1024" spans="23:23" x14ac:dyDescent="0.25">
      <c r="W1024" s="37"/>
    </row>
    <row r="1025" spans="23:23" x14ac:dyDescent="0.25">
      <c r="W1025" s="37"/>
    </row>
    <row r="1026" spans="23:23" x14ac:dyDescent="0.25">
      <c r="W1026" s="37"/>
    </row>
    <row r="1027" spans="23:23" x14ac:dyDescent="0.25">
      <c r="W1027" s="37"/>
    </row>
    <row r="1028" spans="23:23" x14ac:dyDescent="0.25">
      <c r="W1028" s="37"/>
    </row>
    <row r="1029" spans="23:23" x14ac:dyDescent="0.25">
      <c r="W1029" s="37"/>
    </row>
    <row r="1030" spans="23:23" x14ac:dyDescent="0.25">
      <c r="W1030" s="37"/>
    </row>
    <row r="1031" spans="23:23" x14ac:dyDescent="0.25">
      <c r="W1031" s="37"/>
    </row>
    <row r="1032" spans="23:23" x14ac:dyDescent="0.25">
      <c r="W1032" s="37"/>
    </row>
    <row r="1033" spans="23:23" x14ac:dyDescent="0.25">
      <c r="W1033" s="37"/>
    </row>
    <row r="1034" spans="23:23" x14ac:dyDescent="0.25">
      <c r="W1034" s="37"/>
    </row>
    <row r="1035" spans="23:23" x14ac:dyDescent="0.25">
      <c r="W1035" s="37"/>
    </row>
    <row r="1036" spans="23:23" x14ac:dyDescent="0.25">
      <c r="W1036" s="37"/>
    </row>
    <row r="1037" spans="23:23" x14ac:dyDescent="0.25">
      <c r="W1037" s="37"/>
    </row>
    <row r="1038" spans="23:23" x14ac:dyDescent="0.25">
      <c r="W1038" s="37"/>
    </row>
    <row r="1039" spans="23:23" x14ac:dyDescent="0.25">
      <c r="W1039" s="37"/>
    </row>
    <row r="1040" spans="23:23" x14ac:dyDescent="0.25">
      <c r="W1040" s="37"/>
    </row>
    <row r="1041" spans="23:23" x14ac:dyDescent="0.25">
      <c r="W1041" s="37"/>
    </row>
    <row r="1042" spans="23:23" x14ac:dyDescent="0.25">
      <c r="W1042" s="37"/>
    </row>
    <row r="1043" spans="23:23" x14ac:dyDescent="0.25">
      <c r="W1043" s="37"/>
    </row>
    <row r="1044" spans="23:23" x14ac:dyDescent="0.25">
      <c r="W1044" s="37"/>
    </row>
    <row r="1045" spans="23:23" x14ac:dyDescent="0.25">
      <c r="W1045" s="37"/>
    </row>
    <row r="1046" spans="23:23" x14ac:dyDescent="0.25">
      <c r="W1046" s="37"/>
    </row>
    <row r="1047" spans="23:23" x14ac:dyDescent="0.25">
      <c r="W1047" s="37"/>
    </row>
    <row r="1048" spans="23:23" x14ac:dyDescent="0.25">
      <c r="W1048" s="37"/>
    </row>
    <row r="1049" spans="23:23" x14ac:dyDescent="0.25">
      <c r="W1049" s="37"/>
    </row>
    <row r="1050" spans="23:23" x14ac:dyDescent="0.25">
      <c r="W1050" s="37"/>
    </row>
    <row r="1051" spans="23:23" x14ac:dyDescent="0.25">
      <c r="W1051" s="37"/>
    </row>
    <row r="1052" spans="23:23" x14ac:dyDescent="0.25">
      <c r="W1052" s="37"/>
    </row>
    <row r="1053" spans="23:23" x14ac:dyDescent="0.25">
      <c r="W1053" s="37"/>
    </row>
    <row r="1054" spans="23:23" x14ac:dyDescent="0.25">
      <c r="W1054" s="37"/>
    </row>
    <row r="1055" spans="23:23" x14ac:dyDescent="0.25">
      <c r="W1055" s="37"/>
    </row>
    <row r="1056" spans="23:23" x14ac:dyDescent="0.25">
      <c r="W1056" s="37"/>
    </row>
    <row r="1057" spans="23:23" x14ac:dyDescent="0.25">
      <c r="W1057" s="37"/>
    </row>
    <row r="1058" spans="23:23" x14ac:dyDescent="0.25">
      <c r="W1058" s="37"/>
    </row>
    <row r="1059" spans="23:23" x14ac:dyDescent="0.25">
      <c r="W1059" s="37"/>
    </row>
    <row r="1060" spans="23:23" x14ac:dyDescent="0.25">
      <c r="W1060" s="37"/>
    </row>
    <row r="1061" spans="23:23" x14ac:dyDescent="0.25">
      <c r="W1061" s="37"/>
    </row>
    <row r="1062" spans="23:23" x14ac:dyDescent="0.25">
      <c r="W1062" s="37"/>
    </row>
    <row r="1063" spans="23:23" x14ac:dyDescent="0.25">
      <c r="W1063" s="37"/>
    </row>
    <row r="1064" spans="23:23" x14ac:dyDescent="0.25">
      <c r="W1064" s="37"/>
    </row>
    <row r="1065" spans="23:23" x14ac:dyDescent="0.25">
      <c r="W1065" s="37"/>
    </row>
    <row r="1066" spans="23:23" x14ac:dyDescent="0.25">
      <c r="W1066" s="37"/>
    </row>
    <row r="1067" spans="23:23" x14ac:dyDescent="0.25">
      <c r="W1067" s="37"/>
    </row>
    <row r="1068" spans="23:23" x14ac:dyDescent="0.25">
      <c r="W1068" s="37"/>
    </row>
    <row r="1069" spans="23:23" x14ac:dyDescent="0.25">
      <c r="W1069" s="37"/>
    </row>
    <row r="1070" spans="23:23" x14ac:dyDescent="0.25">
      <c r="W1070" s="37"/>
    </row>
    <row r="1071" spans="23:23" x14ac:dyDescent="0.25">
      <c r="W1071" s="37"/>
    </row>
    <row r="1072" spans="23:23" x14ac:dyDescent="0.25">
      <c r="W1072" s="37"/>
    </row>
    <row r="1073" spans="23:23" x14ac:dyDescent="0.25">
      <c r="W1073" s="37"/>
    </row>
    <row r="1074" spans="23:23" x14ac:dyDescent="0.25">
      <c r="W1074" s="37"/>
    </row>
    <row r="1075" spans="23:23" x14ac:dyDescent="0.25">
      <c r="W1075" s="37"/>
    </row>
    <row r="1076" spans="23:23" x14ac:dyDescent="0.25">
      <c r="W1076" s="37"/>
    </row>
    <row r="1077" spans="23:23" x14ac:dyDescent="0.25">
      <c r="W1077" s="37"/>
    </row>
    <row r="1078" spans="23:23" x14ac:dyDescent="0.25">
      <c r="W1078" s="37"/>
    </row>
    <row r="1079" spans="23:23" x14ac:dyDescent="0.25">
      <c r="W1079" s="37"/>
    </row>
    <row r="1080" spans="23:23" x14ac:dyDescent="0.25">
      <c r="W1080" s="37"/>
    </row>
    <row r="1081" spans="23:23" x14ac:dyDescent="0.25">
      <c r="W1081" s="37"/>
    </row>
    <row r="1082" spans="23:23" x14ac:dyDescent="0.25">
      <c r="W1082" s="37"/>
    </row>
    <row r="1083" spans="23:23" x14ac:dyDescent="0.25">
      <c r="W1083" s="37"/>
    </row>
    <row r="1084" spans="23:23" x14ac:dyDescent="0.25">
      <c r="W1084" s="37"/>
    </row>
    <row r="1085" spans="23:23" x14ac:dyDescent="0.25">
      <c r="W1085" s="37"/>
    </row>
    <row r="1086" spans="23:23" x14ac:dyDescent="0.25">
      <c r="W1086" s="37"/>
    </row>
    <row r="1087" spans="23:23" x14ac:dyDescent="0.25">
      <c r="W1087" s="37"/>
    </row>
    <row r="1088" spans="23:23" x14ac:dyDescent="0.25">
      <c r="W1088" s="37"/>
    </row>
    <row r="1089" spans="23:23" x14ac:dyDescent="0.25">
      <c r="W1089" s="37"/>
    </row>
    <row r="1090" spans="23:23" x14ac:dyDescent="0.25">
      <c r="W1090" s="37"/>
    </row>
    <row r="1091" spans="23:23" x14ac:dyDescent="0.25">
      <c r="W1091" s="37"/>
    </row>
    <row r="1092" spans="23:23" x14ac:dyDescent="0.25">
      <c r="W1092" s="37"/>
    </row>
    <row r="1093" spans="23:23" x14ac:dyDescent="0.25">
      <c r="W1093" s="37"/>
    </row>
    <row r="1094" spans="23:23" x14ac:dyDescent="0.25">
      <c r="W1094" s="37"/>
    </row>
    <row r="1095" spans="23:23" x14ac:dyDescent="0.25">
      <c r="W1095" s="37"/>
    </row>
    <row r="1096" spans="23:23" x14ac:dyDescent="0.25">
      <c r="W1096" s="37"/>
    </row>
    <row r="1097" spans="23:23" x14ac:dyDescent="0.25">
      <c r="W1097" s="37"/>
    </row>
    <row r="1098" spans="23:23" x14ac:dyDescent="0.25">
      <c r="W1098" s="37"/>
    </row>
    <row r="1099" spans="23:23" x14ac:dyDescent="0.25">
      <c r="W1099" s="37"/>
    </row>
    <row r="1100" spans="23:23" x14ac:dyDescent="0.25">
      <c r="W1100" s="37"/>
    </row>
    <row r="1101" spans="23:23" x14ac:dyDescent="0.25">
      <c r="W1101" s="37"/>
    </row>
    <row r="1102" spans="23:23" x14ac:dyDescent="0.25">
      <c r="W1102" s="37"/>
    </row>
    <row r="1103" spans="23:23" x14ac:dyDescent="0.25">
      <c r="W1103" s="37"/>
    </row>
    <row r="1104" spans="23:23" x14ac:dyDescent="0.25">
      <c r="W1104" s="37"/>
    </row>
    <row r="1105" spans="23:23" x14ac:dyDescent="0.25">
      <c r="W1105" s="37"/>
    </row>
    <row r="1106" spans="23:23" x14ac:dyDescent="0.25">
      <c r="W1106" s="37"/>
    </row>
    <row r="1107" spans="23:23" x14ac:dyDescent="0.25">
      <c r="W1107" s="37"/>
    </row>
    <row r="1108" spans="23:23" x14ac:dyDescent="0.25">
      <c r="W1108" s="37"/>
    </row>
    <row r="1109" spans="23:23" x14ac:dyDescent="0.25">
      <c r="W1109" s="37"/>
    </row>
    <row r="1110" spans="23:23" x14ac:dyDescent="0.25">
      <c r="W1110" s="37"/>
    </row>
    <row r="1111" spans="23:23" x14ac:dyDescent="0.25">
      <c r="W1111" s="37"/>
    </row>
    <row r="1112" spans="23:23" x14ac:dyDescent="0.25">
      <c r="W1112" s="37"/>
    </row>
    <row r="1113" spans="23:23" x14ac:dyDescent="0.25">
      <c r="W1113" s="37"/>
    </row>
    <row r="1114" spans="23:23" x14ac:dyDescent="0.25">
      <c r="W1114" s="37"/>
    </row>
    <row r="1115" spans="23:23" x14ac:dyDescent="0.25">
      <c r="W1115" s="37"/>
    </row>
    <row r="1116" spans="23:23" x14ac:dyDescent="0.25">
      <c r="W1116" s="37"/>
    </row>
    <row r="1117" spans="23:23" x14ac:dyDescent="0.25">
      <c r="W1117" s="37"/>
    </row>
    <row r="1118" spans="23:23" x14ac:dyDescent="0.25">
      <c r="W1118" s="37"/>
    </row>
    <row r="1119" spans="23:23" x14ac:dyDescent="0.25">
      <c r="W1119" s="37"/>
    </row>
    <row r="1120" spans="23:23" x14ac:dyDescent="0.25">
      <c r="W1120" s="37"/>
    </row>
    <row r="1121" spans="23:23" x14ac:dyDescent="0.25">
      <c r="W1121" s="37"/>
    </row>
    <row r="1122" spans="23:23" x14ac:dyDescent="0.25">
      <c r="W1122" s="37"/>
    </row>
    <row r="1123" spans="23:23" x14ac:dyDescent="0.25">
      <c r="W1123" s="37"/>
    </row>
    <row r="1124" spans="23:23" x14ac:dyDescent="0.25">
      <c r="W1124" s="37"/>
    </row>
    <row r="1125" spans="23:23" x14ac:dyDescent="0.25">
      <c r="W1125" s="37"/>
    </row>
    <row r="1126" spans="23:23" x14ac:dyDescent="0.25">
      <c r="W1126" s="37"/>
    </row>
    <row r="1127" spans="23:23" x14ac:dyDescent="0.25">
      <c r="W1127" s="37"/>
    </row>
    <row r="1128" spans="23:23" x14ac:dyDescent="0.25">
      <c r="W1128" s="37"/>
    </row>
    <row r="1129" spans="23:23" x14ac:dyDescent="0.25">
      <c r="W1129" s="37"/>
    </row>
    <row r="1130" spans="23:23" x14ac:dyDescent="0.25">
      <c r="W1130" s="37"/>
    </row>
    <row r="1131" spans="23:23" x14ac:dyDescent="0.25">
      <c r="W1131" s="37"/>
    </row>
    <row r="1132" spans="23:23" x14ac:dyDescent="0.25">
      <c r="W1132" s="37"/>
    </row>
    <row r="1133" spans="23:23" x14ac:dyDescent="0.25">
      <c r="W1133" s="37"/>
    </row>
    <row r="1134" spans="23:23" x14ac:dyDescent="0.25">
      <c r="W1134" s="37"/>
    </row>
    <row r="1135" spans="23:23" x14ac:dyDescent="0.25">
      <c r="W1135" s="37"/>
    </row>
    <row r="1136" spans="23:23" x14ac:dyDescent="0.25">
      <c r="W1136" s="37"/>
    </row>
    <row r="1137" spans="23:23" x14ac:dyDescent="0.25">
      <c r="W1137" s="37"/>
    </row>
    <row r="1138" spans="23:23" x14ac:dyDescent="0.25">
      <c r="W1138" s="37"/>
    </row>
    <row r="1139" spans="23:23" x14ac:dyDescent="0.25">
      <c r="W1139" s="37"/>
    </row>
    <row r="1140" spans="23:23" x14ac:dyDescent="0.25">
      <c r="W1140" s="37"/>
    </row>
    <row r="1141" spans="23:23" x14ac:dyDescent="0.25">
      <c r="W1141" s="37"/>
    </row>
    <row r="1142" spans="23:23" x14ac:dyDescent="0.25">
      <c r="W1142" s="37"/>
    </row>
    <row r="1143" spans="23:23" x14ac:dyDescent="0.25">
      <c r="W1143" s="37"/>
    </row>
    <row r="1144" spans="23:23" x14ac:dyDescent="0.25">
      <c r="W1144" s="37"/>
    </row>
    <row r="1145" spans="23:23" x14ac:dyDescent="0.25">
      <c r="W1145" s="37"/>
    </row>
    <row r="1146" spans="23:23" x14ac:dyDescent="0.25">
      <c r="W1146" s="37"/>
    </row>
    <row r="1147" spans="23:23" x14ac:dyDescent="0.25">
      <c r="W1147" s="37"/>
    </row>
    <row r="1148" spans="23:23" x14ac:dyDescent="0.25">
      <c r="W1148" s="37"/>
    </row>
    <row r="1149" spans="23:23" x14ac:dyDescent="0.25">
      <c r="W1149" s="37"/>
    </row>
    <row r="1150" spans="23:23" x14ac:dyDescent="0.25">
      <c r="W1150" s="37"/>
    </row>
    <row r="1151" spans="23:23" x14ac:dyDescent="0.25">
      <c r="W1151" s="37"/>
    </row>
    <row r="1152" spans="23:23" x14ac:dyDescent="0.25">
      <c r="W1152" s="37"/>
    </row>
    <row r="1153" spans="23:23" x14ac:dyDescent="0.25">
      <c r="W1153" s="37"/>
    </row>
    <row r="1154" spans="23:23" x14ac:dyDescent="0.25">
      <c r="W1154" s="37"/>
    </row>
    <row r="1155" spans="23:23" x14ac:dyDescent="0.25">
      <c r="W1155" s="37"/>
    </row>
    <row r="1156" spans="23:23" x14ac:dyDescent="0.25">
      <c r="W1156" s="37"/>
    </row>
    <row r="1157" spans="23:23" x14ac:dyDescent="0.25">
      <c r="W1157" s="37"/>
    </row>
    <row r="1158" spans="23:23" x14ac:dyDescent="0.25">
      <c r="W1158" s="37"/>
    </row>
    <row r="1159" spans="23:23" x14ac:dyDescent="0.25">
      <c r="W1159" s="37"/>
    </row>
    <row r="1160" spans="23:23" x14ac:dyDescent="0.25">
      <c r="W1160" s="37"/>
    </row>
    <row r="1161" spans="23:23" x14ac:dyDescent="0.25">
      <c r="W1161" s="37"/>
    </row>
    <row r="1162" spans="23:23" x14ac:dyDescent="0.25">
      <c r="W1162" s="37"/>
    </row>
    <row r="1163" spans="23:23" x14ac:dyDescent="0.25">
      <c r="W1163" s="37"/>
    </row>
    <row r="1164" spans="23:23" x14ac:dyDescent="0.25">
      <c r="W1164" s="37"/>
    </row>
    <row r="1165" spans="23:23" x14ac:dyDescent="0.25">
      <c r="W1165" s="37"/>
    </row>
    <row r="1166" spans="23:23" x14ac:dyDescent="0.25">
      <c r="W1166" s="37"/>
    </row>
    <row r="1167" spans="23:23" x14ac:dyDescent="0.25">
      <c r="W1167" s="37"/>
    </row>
    <row r="1168" spans="23:23" x14ac:dyDescent="0.25">
      <c r="W1168" s="37"/>
    </row>
    <row r="1169" spans="23:23" x14ac:dyDescent="0.25">
      <c r="W1169" s="37"/>
    </row>
    <row r="1170" spans="23:23" x14ac:dyDescent="0.25">
      <c r="W1170" s="37"/>
    </row>
    <row r="1171" spans="23:23" x14ac:dyDescent="0.25">
      <c r="W1171" s="37"/>
    </row>
    <row r="1172" spans="23:23" x14ac:dyDescent="0.25">
      <c r="W1172" s="37"/>
    </row>
    <row r="1173" spans="23:23" x14ac:dyDescent="0.25">
      <c r="W1173" s="37"/>
    </row>
    <row r="1174" spans="23:23" x14ac:dyDescent="0.25">
      <c r="W1174" s="37"/>
    </row>
    <row r="1175" spans="23:23" x14ac:dyDescent="0.25">
      <c r="W1175" s="37"/>
    </row>
    <row r="1176" spans="23:23" x14ac:dyDescent="0.25">
      <c r="W1176" s="37"/>
    </row>
    <row r="1177" spans="23:23" x14ac:dyDescent="0.25">
      <c r="W1177" s="37"/>
    </row>
    <row r="1178" spans="23:23" x14ac:dyDescent="0.25">
      <c r="W1178" s="37"/>
    </row>
    <row r="1179" spans="23:23" x14ac:dyDescent="0.25">
      <c r="W1179" s="37"/>
    </row>
    <row r="1180" spans="23:23" x14ac:dyDescent="0.25">
      <c r="W1180" s="37"/>
    </row>
    <row r="1181" spans="23:23" x14ac:dyDescent="0.25">
      <c r="W1181" s="37"/>
    </row>
    <row r="1182" spans="23:23" x14ac:dyDescent="0.25">
      <c r="W1182" s="37"/>
    </row>
    <row r="1183" spans="23:23" x14ac:dyDescent="0.25">
      <c r="W1183" s="37"/>
    </row>
    <row r="1184" spans="23:23" x14ac:dyDescent="0.25">
      <c r="W1184" s="37"/>
    </row>
    <row r="1185" spans="23:23" x14ac:dyDescent="0.25">
      <c r="W1185" s="37"/>
    </row>
    <row r="1186" spans="23:23" x14ac:dyDescent="0.25">
      <c r="W1186" s="37"/>
    </row>
    <row r="1187" spans="23:23" x14ac:dyDescent="0.25">
      <c r="W1187" s="37"/>
    </row>
    <row r="1188" spans="23:23" x14ac:dyDescent="0.25">
      <c r="W1188" s="37"/>
    </row>
    <row r="1189" spans="23:23" x14ac:dyDescent="0.25">
      <c r="W1189" s="37"/>
    </row>
    <row r="1190" spans="23:23" x14ac:dyDescent="0.25">
      <c r="W1190" s="37"/>
    </row>
    <row r="1191" spans="23:23" x14ac:dyDescent="0.25">
      <c r="W1191" s="37"/>
    </row>
    <row r="1192" spans="23:23" x14ac:dyDescent="0.25">
      <c r="W1192" s="37"/>
    </row>
    <row r="1193" spans="23:23" x14ac:dyDescent="0.25">
      <c r="W1193" s="37"/>
    </row>
    <row r="1194" spans="23:23" x14ac:dyDescent="0.25">
      <c r="W1194" s="37"/>
    </row>
    <row r="1195" spans="23:23" x14ac:dyDescent="0.25">
      <c r="W1195" s="37"/>
    </row>
    <row r="1196" spans="23:23" x14ac:dyDescent="0.25">
      <c r="W1196" s="37"/>
    </row>
    <row r="1197" spans="23:23" x14ac:dyDescent="0.25">
      <c r="W1197" s="37"/>
    </row>
    <row r="1198" spans="23:23" x14ac:dyDescent="0.25">
      <c r="W1198" s="37"/>
    </row>
    <row r="1199" spans="23:23" x14ac:dyDescent="0.25">
      <c r="W1199" s="37"/>
    </row>
    <row r="1200" spans="23:23" x14ac:dyDescent="0.25">
      <c r="W1200" s="37"/>
    </row>
    <row r="1201" spans="23:23" x14ac:dyDescent="0.25">
      <c r="W1201" s="37"/>
    </row>
    <row r="1202" spans="23:23" x14ac:dyDescent="0.25">
      <c r="W1202" s="37"/>
    </row>
    <row r="1203" spans="23:23" x14ac:dyDescent="0.25">
      <c r="W1203" s="37"/>
    </row>
    <row r="1204" spans="23:23" x14ac:dyDescent="0.25">
      <c r="W1204" s="37"/>
    </row>
    <row r="1205" spans="23:23" x14ac:dyDescent="0.25">
      <c r="W1205" s="37"/>
    </row>
    <row r="1206" spans="23:23" x14ac:dyDescent="0.25">
      <c r="W1206" s="37"/>
    </row>
    <row r="1207" spans="23:23" x14ac:dyDescent="0.25">
      <c r="W1207" s="37"/>
    </row>
    <row r="1208" spans="23:23" x14ac:dyDescent="0.25">
      <c r="W1208" s="37"/>
    </row>
    <row r="1209" spans="23:23" x14ac:dyDescent="0.25">
      <c r="W1209" s="37"/>
    </row>
    <row r="1210" spans="23:23" x14ac:dyDescent="0.25">
      <c r="W1210" s="37"/>
    </row>
    <row r="1211" spans="23:23" x14ac:dyDescent="0.25">
      <c r="W1211" s="37"/>
    </row>
    <row r="1212" spans="23:23" x14ac:dyDescent="0.25">
      <c r="W1212" s="37"/>
    </row>
    <row r="1213" spans="23:23" x14ac:dyDescent="0.25">
      <c r="W1213" s="37"/>
    </row>
    <row r="1214" spans="23:23" x14ac:dyDescent="0.25">
      <c r="W1214" s="37"/>
    </row>
    <row r="1215" spans="23:23" x14ac:dyDescent="0.25">
      <c r="W1215" s="37"/>
    </row>
    <row r="1216" spans="23:23" x14ac:dyDescent="0.25">
      <c r="W1216" s="37"/>
    </row>
    <row r="1217" spans="23:23" x14ac:dyDescent="0.25">
      <c r="W1217" s="37"/>
    </row>
    <row r="1218" spans="23:23" x14ac:dyDescent="0.25">
      <c r="W1218" s="37"/>
    </row>
    <row r="1219" spans="23:23" x14ac:dyDescent="0.25">
      <c r="W1219" s="37"/>
    </row>
    <row r="1220" spans="23:23" x14ac:dyDescent="0.25">
      <c r="W1220" s="37"/>
    </row>
    <row r="1221" spans="23:23" x14ac:dyDescent="0.25">
      <c r="W1221" s="37"/>
    </row>
    <row r="1222" spans="23:23" x14ac:dyDescent="0.25">
      <c r="W1222" s="37"/>
    </row>
    <row r="1223" spans="23:23" x14ac:dyDescent="0.25">
      <c r="W1223" s="37"/>
    </row>
    <row r="1224" spans="23:23" x14ac:dyDescent="0.25">
      <c r="W1224" s="37"/>
    </row>
    <row r="1225" spans="23:23" x14ac:dyDescent="0.25">
      <c r="W1225" s="37"/>
    </row>
    <row r="1226" spans="23:23" x14ac:dyDescent="0.25">
      <c r="W1226" s="37"/>
    </row>
    <row r="1227" spans="23:23" x14ac:dyDescent="0.25">
      <c r="W1227" s="37"/>
    </row>
    <row r="1228" spans="23:23" x14ac:dyDescent="0.25">
      <c r="W1228" s="37"/>
    </row>
    <row r="1229" spans="23:23" x14ac:dyDescent="0.25">
      <c r="W1229" s="37"/>
    </row>
    <row r="1230" spans="23:23" x14ac:dyDescent="0.25">
      <c r="W1230" s="37"/>
    </row>
    <row r="1231" spans="23:23" x14ac:dyDescent="0.25">
      <c r="W1231" s="37"/>
    </row>
    <row r="1232" spans="23:23" x14ac:dyDescent="0.25">
      <c r="W1232" s="37"/>
    </row>
    <row r="1233" spans="23:23" x14ac:dyDescent="0.25">
      <c r="W1233" s="37"/>
    </row>
    <row r="1234" spans="23:23" x14ac:dyDescent="0.25">
      <c r="W1234" s="37"/>
    </row>
    <row r="1235" spans="23:23" x14ac:dyDescent="0.25">
      <c r="W1235" s="37"/>
    </row>
    <row r="1236" spans="23:23" x14ac:dyDescent="0.25">
      <c r="W1236" s="37"/>
    </row>
    <row r="1237" spans="23:23" x14ac:dyDescent="0.25">
      <c r="W1237" s="37"/>
    </row>
    <row r="1238" spans="23:23" x14ac:dyDescent="0.25">
      <c r="W1238" s="37"/>
    </row>
    <row r="1239" spans="23:23" x14ac:dyDescent="0.25">
      <c r="W1239" s="37"/>
    </row>
    <row r="1240" spans="23:23" x14ac:dyDescent="0.25">
      <c r="W1240" s="37"/>
    </row>
    <row r="1241" spans="23:23" x14ac:dyDescent="0.25">
      <c r="W1241" s="37"/>
    </row>
    <row r="1242" spans="23:23" x14ac:dyDescent="0.25">
      <c r="W1242" s="37"/>
    </row>
    <row r="1243" spans="23:23" x14ac:dyDescent="0.25">
      <c r="W1243" s="37"/>
    </row>
    <row r="1244" spans="23:23" x14ac:dyDescent="0.25">
      <c r="W1244" s="37"/>
    </row>
    <row r="1245" spans="23:23" x14ac:dyDescent="0.25">
      <c r="W1245" s="37"/>
    </row>
    <row r="1246" spans="23:23" x14ac:dyDescent="0.25">
      <c r="W1246" s="37"/>
    </row>
    <row r="1247" spans="23:23" x14ac:dyDescent="0.25">
      <c r="W1247" s="37"/>
    </row>
    <row r="1248" spans="23:23" x14ac:dyDescent="0.25">
      <c r="W1248" s="37"/>
    </row>
    <row r="1249" spans="23:23" x14ac:dyDescent="0.25">
      <c r="W1249" s="37"/>
    </row>
    <row r="1250" spans="23:23" x14ac:dyDescent="0.25">
      <c r="W1250" s="37"/>
    </row>
    <row r="1251" spans="23:23" x14ac:dyDescent="0.25">
      <c r="W1251" s="37"/>
    </row>
    <row r="1252" spans="23:23" x14ac:dyDescent="0.25">
      <c r="W1252" s="37"/>
    </row>
    <row r="1253" spans="23:23" x14ac:dyDescent="0.25">
      <c r="W1253" s="37"/>
    </row>
    <row r="1254" spans="23:23" x14ac:dyDescent="0.25">
      <c r="W1254" s="37"/>
    </row>
    <row r="1255" spans="23:23" x14ac:dyDescent="0.25">
      <c r="W1255" s="37"/>
    </row>
    <row r="1256" spans="23:23" x14ac:dyDescent="0.25">
      <c r="W1256" s="37"/>
    </row>
    <row r="1257" spans="23:23" x14ac:dyDescent="0.25">
      <c r="W1257" s="37"/>
    </row>
    <row r="1258" spans="23:23" x14ac:dyDescent="0.25">
      <c r="W1258" s="37"/>
    </row>
    <row r="1259" spans="23:23" x14ac:dyDescent="0.25">
      <c r="W1259" s="37"/>
    </row>
    <row r="1260" spans="23:23" x14ac:dyDescent="0.25">
      <c r="W1260" s="37"/>
    </row>
    <row r="1261" spans="23:23" x14ac:dyDescent="0.25">
      <c r="W1261" s="37"/>
    </row>
    <row r="1262" spans="23:23" x14ac:dyDescent="0.25">
      <c r="W1262" s="37"/>
    </row>
    <row r="1263" spans="23:23" x14ac:dyDescent="0.25">
      <c r="W1263" s="37"/>
    </row>
    <row r="1264" spans="23:23" x14ac:dyDescent="0.25">
      <c r="W1264" s="37"/>
    </row>
    <row r="1265" spans="23:23" x14ac:dyDescent="0.25">
      <c r="W1265" s="37"/>
    </row>
    <row r="1266" spans="23:23" x14ac:dyDescent="0.25">
      <c r="W1266" s="37"/>
    </row>
    <row r="1267" spans="23:23" x14ac:dyDescent="0.25">
      <c r="W1267" s="37"/>
    </row>
    <row r="1268" spans="23:23" x14ac:dyDescent="0.25">
      <c r="W1268" s="37"/>
    </row>
    <row r="1269" spans="23:23" x14ac:dyDescent="0.25">
      <c r="W1269" s="37"/>
    </row>
    <row r="1270" spans="23:23" x14ac:dyDescent="0.25">
      <c r="W1270" s="37"/>
    </row>
    <row r="1271" spans="23:23" x14ac:dyDescent="0.25">
      <c r="W1271" s="37"/>
    </row>
    <row r="1272" spans="23:23" x14ac:dyDescent="0.25">
      <c r="W1272" s="37"/>
    </row>
    <row r="1273" spans="23:23" x14ac:dyDescent="0.25">
      <c r="W1273" s="37"/>
    </row>
    <row r="1274" spans="23:23" x14ac:dyDescent="0.25">
      <c r="W1274" s="37"/>
    </row>
    <row r="1275" spans="23:23" x14ac:dyDescent="0.25">
      <c r="W1275" s="37"/>
    </row>
    <row r="1276" spans="23:23" x14ac:dyDescent="0.25">
      <c r="W1276" s="37"/>
    </row>
    <row r="1277" spans="23:23" x14ac:dyDescent="0.25">
      <c r="W1277" s="37"/>
    </row>
    <row r="1278" spans="23:23" x14ac:dyDescent="0.25">
      <c r="W1278" s="37"/>
    </row>
    <row r="1279" spans="23:23" x14ac:dyDescent="0.25">
      <c r="W1279" s="37"/>
    </row>
    <row r="1280" spans="23:23" x14ac:dyDescent="0.25">
      <c r="W1280" s="37"/>
    </row>
    <row r="1281" spans="23:23" x14ac:dyDescent="0.25">
      <c r="W1281" s="37"/>
    </row>
    <row r="1282" spans="23:23" x14ac:dyDescent="0.25">
      <c r="W1282" s="37"/>
    </row>
    <row r="1283" spans="23:23" x14ac:dyDescent="0.25">
      <c r="W1283" s="37"/>
    </row>
    <row r="1284" spans="23:23" x14ac:dyDescent="0.25">
      <c r="W1284" s="37"/>
    </row>
    <row r="1285" spans="23:23" x14ac:dyDescent="0.25">
      <c r="W1285" s="37"/>
    </row>
    <row r="1286" spans="23:23" x14ac:dyDescent="0.25">
      <c r="W1286" s="37"/>
    </row>
    <row r="1287" spans="23:23" x14ac:dyDescent="0.25">
      <c r="W1287" s="37"/>
    </row>
    <row r="1288" spans="23:23" x14ac:dyDescent="0.25">
      <c r="W1288" s="37"/>
    </row>
    <row r="1289" spans="23:23" x14ac:dyDescent="0.25">
      <c r="W1289" s="37"/>
    </row>
    <row r="1290" spans="23:23" x14ac:dyDescent="0.25">
      <c r="W1290" s="37"/>
    </row>
    <row r="1291" spans="23:23" x14ac:dyDescent="0.25">
      <c r="W1291" s="37"/>
    </row>
    <row r="1292" spans="23:23" x14ac:dyDescent="0.25">
      <c r="W1292" s="37"/>
    </row>
    <row r="1293" spans="23:23" x14ac:dyDescent="0.25">
      <c r="W1293" s="37"/>
    </row>
    <row r="1294" spans="23:23" x14ac:dyDescent="0.25">
      <c r="W1294" s="37"/>
    </row>
    <row r="1295" spans="23:23" x14ac:dyDescent="0.25">
      <c r="W1295" s="37"/>
    </row>
    <row r="1296" spans="23:23" x14ac:dyDescent="0.25">
      <c r="W1296" s="37"/>
    </row>
    <row r="1297" spans="23:23" x14ac:dyDescent="0.25">
      <c r="W1297" s="37"/>
    </row>
    <row r="1298" spans="23:23" x14ac:dyDescent="0.25">
      <c r="W1298" s="37"/>
    </row>
    <row r="1299" spans="23:23" x14ac:dyDescent="0.25">
      <c r="W1299" s="37"/>
    </row>
    <row r="1300" spans="23:23" x14ac:dyDescent="0.25">
      <c r="W1300" s="37"/>
    </row>
    <row r="1301" spans="23:23" x14ac:dyDescent="0.25">
      <c r="W1301" s="37"/>
    </row>
    <row r="1302" spans="23:23" x14ac:dyDescent="0.25">
      <c r="W1302" s="37"/>
    </row>
    <row r="1303" spans="23:23" x14ac:dyDescent="0.25">
      <c r="W1303" s="37"/>
    </row>
    <row r="1304" spans="23:23" x14ac:dyDescent="0.25">
      <c r="W1304" s="37"/>
    </row>
    <row r="1305" spans="23:23" x14ac:dyDescent="0.25">
      <c r="W1305" s="37"/>
    </row>
    <row r="1306" spans="23:23" x14ac:dyDescent="0.25">
      <c r="W1306" s="37"/>
    </row>
    <row r="1307" spans="23:23" x14ac:dyDescent="0.25">
      <c r="W1307" s="37"/>
    </row>
    <row r="1308" spans="23:23" x14ac:dyDescent="0.25">
      <c r="W1308" s="37"/>
    </row>
    <row r="1309" spans="23:23" x14ac:dyDescent="0.25">
      <c r="W1309" s="37"/>
    </row>
    <row r="1310" spans="23:23" x14ac:dyDescent="0.25">
      <c r="W1310" s="37"/>
    </row>
    <row r="1311" spans="23:23" x14ac:dyDescent="0.25">
      <c r="W1311" s="37"/>
    </row>
    <row r="1312" spans="23:23" x14ac:dyDescent="0.25">
      <c r="W1312" s="37"/>
    </row>
    <row r="1313" spans="23:23" x14ac:dyDescent="0.25">
      <c r="W1313" s="37"/>
    </row>
    <row r="1314" spans="23:23" x14ac:dyDescent="0.25">
      <c r="W1314" s="37"/>
    </row>
    <row r="1315" spans="23:23" x14ac:dyDescent="0.25">
      <c r="W1315" s="37"/>
    </row>
    <row r="1316" spans="23:23" x14ac:dyDescent="0.25">
      <c r="W1316" s="37"/>
    </row>
    <row r="1317" spans="23:23" x14ac:dyDescent="0.25">
      <c r="W1317" s="37"/>
    </row>
    <row r="1318" spans="23:23" x14ac:dyDescent="0.25">
      <c r="W1318" s="37"/>
    </row>
    <row r="1319" spans="23:23" x14ac:dyDescent="0.25">
      <c r="W1319" s="37"/>
    </row>
    <row r="1320" spans="23:23" x14ac:dyDescent="0.25">
      <c r="W1320" s="37"/>
    </row>
    <row r="1321" spans="23:23" x14ac:dyDescent="0.25">
      <c r="W1321" s="37"/>
    </row>
    <row r="1322" spans="23:23" x14ac:dyDescent="0.25">
      <c r="W1322" s="37"/>
    </row>
    <row r="1323" spans="23:23" x14ac:dyDescent="0.25">
      <c r="W1323" s="37"/>
    </row>
    <row r="1324" spans="23:23" x14ac:dyDescent="0.25">
      <c r="W1324" s="37"/>
    </row>
    <row r="1325" spans="23:23" x14ac:dyDescent="0.25">
      <c r="W1325" s="37"/>
    </row>
    <row r="1326" spans="23:23" x14ac:dyDescent="0.25">
      <c r="W1326" s="37"/>
    </row>
    <row r="1327" spans="23:23" x14ac:dyDescent="0.25">
      <c r="W1327" s="37"/>
    </row>
    <row r="1328" spans="23:23" x14ac:dyDescent="0.25">
      <c r="W1328" s="37"/>
    </row>
    <row r="1329" spans="23:23" x14ac:dyDescent="0.25">
      <c r="W1329" s="37"/>
    </row>
    <row r="1330" spans="23:23" x14ac:dyDescent="0.25">
      <c r="W1330" s="37"/>
    </row>
    <row r="1331" spans="23:23" x14ac:dyDescent="0.25">
      <c r="W1331" s="37"/>
    </row>
    <row r="1332" spans="23:23" x14ac:dyDescent="0.25">
      <c r="W1332" s="37"/>
    </row>
    <row r="1333" spans="23:23" x14ac:dyDescent="0.25">
      <c r="W1333" s="37"/>
    </row>
    <row r="1334" spans="23:23" x14ac:dyDescent="0.25">
      <c r="W1334" s="37"/>
    </row>
    <row r="1335" spans="23:23" x14ac:dyDescent="0.25">
      <c r="W1335" s="37"/>
    </row>
    <row r="1336" spans="23:23" x14ac:dyDescent="0.25">
      <c r="W1336" s="37"/>
    </row>
    <row r="1337" spans="23:23" x14ac:dyDescent="0.25">
      <c r="W1337" s="37"/>
    </row>
    <row r="1338" spans="23:23" x14ac:dyDescent="0.25">
      <c r="W1338" s="37"/>
    </row>
    <row r="1339" spans="23:23" x14ac:dyDescent="0.25">
      <c r="W1339" s="37"/>
    </row>
    <row r="1340" spans="23:23" x14ac:dyDescent="0.25">
      <c r="W1340" s="37"/>
    </row>
    <row r="1341" spans="23:23" x14ac:dyDescent="0.25">
      <c r="W1341" s="37"/>
    </row>
    <row r="1342" spans="23:23" x14ac:dyDescent="0.25">
      <c r="W1342" s="37"/>
    </row>
    <row r="1343" spans="23:23" x14ac:dyDescent="0.25">
      <c r="W1343" s="37"/>
    </row>
    <row r="1344" spans="23:23" x14ac:dyDescent="0.25">
      <c r="W1344" s="37"/>
    </row>
    <row r="1345" spans="23:23" x14ac:dyDescent="0.25">
      <c r="W1345" s="37"/>
    </row>
    <row r="1346" spans="23:23" x14ac:dyDescent="0.25">
      <c r="W1346" s="37"/>
    </row>
    <row r="1347" spans="23:23" x14ac:dyDescent="0.25">
      <c r="W1347" s="37"/>
    </row>
    <row r="1348" spans="23:23" x14ac:dyDescent="0.25">
      <c r="W1348" s="37"/>
    </row>
    <row r="1349" spans="23:23" x14ac:dyDescent="0.25">
      <c r="W1349" s="37"/>
    </row>
    <row r="1350" spans="23:23" x14ac:dyDescent="0.25">
      <c r="W1350" s="37"/>
    </row>
    <row r="1351" spans="23:23" x14ac:dyDescent="0.25">
      <c r="W1351" s="37"/>
    </row>
    <row r="1352" spans="23:23" x14ac:dyDescent="0.25">
      <c r="W1352" s="37"/>
    </row>
    <row r="1353" spans="23:23" x14ac:dyDescent="0.25">
      <c r="W1353" s="37"/>
    </row>
    <row r="1354" spans="23:23" x14ac:dyDescent="0.25">
      <c r="W1354" s="37"/>
    </row>
    <row r="1355" spans="23:23" x14ac:dyDescent="0.25">
      <c r="W1355" s="37"/>
    </row>
    <row r="1356" spans="23:23" x14ac:dyDescent="0.25">
      <c r="W1356" s="37"/>
    </row>
    <row r="1357" spans="23:23" x14ac:dyDescent="0.25">
      <c r="W1357" s="37"/>
    </row>
    <row r="1358" spans="23:23" x14ac:dyDescent="0.25">
      <c r="W1358" s="37"/>
    </row>
    <row r="1359" spans="23:23" x14ac:dyDescent="0.25">
      <c r="W1359" s="37"/>
    </row>
    <row r="1360" spans="23:23" x14ac:dyDescent="0.25">
      <c r="W1360" s="37"/>
    </row>
    <row r="1361" spans="23:23" x14ac:dyDescent="0.25">
      <c r="W1361" s="37"/>
    </row>
    <row r="1362" spans="23:23" x14ac:dyDescent="0.25">
      <c r="W1362" s="37"/>
    </row>
    <row r="1363" spans="23:23" x14ac:dyDescent="0.25">
      <c r="W1363" s="37"/>
    </row>
    <row r="1364" spans="23:23" x14ac:dyDescent="0.25">
      <c r="W1364" s="37"/>
    </row>
    <row r="1365" spans="23:23" x14ac:dyDescent="0.25">
      <c r="W1365" s="37"/>
    </row>
    <row r="1366" spans="23:23" x14ac:dyDescent="0.25">
      <c r="W1366" s="37"/>
    </row>
    <row r="1367" spans="23:23" x14ac:dyDescent="0.25">
      <c r="W1367" s="37"/>
    </row>
    <row r="1368" spans="23:23" x14ac:dyDescent="0.25">
      <c r="W1368" s="37"/>
    </row>
    <row r="1369" spans="23:23" x14ac:dyDescent="0.25">
      <c r="W1369" s="37"/>
    </row>
    <row r="1370" spans="23:23" x14ac:dyDescent="0.25">
      <c r="W1370" s="37"/>
    </row>
    <row r="1371" spans="23:23" x14ac:dyDescent="0.25">
      <c r="W1371" s="37"/>
    </row>
    <row r="1372" spans="23:23" x14ac:dyDescent="0.25">
      <c r="W1372" s="37"/>
    </row>
    <row r="1373" spans="23:23" x14ac:dyDescent="0.25">
      <c r="W1373" s="37"/>
    </row>
    <row r="1374" spans="23:23" x14ac:dyDescent="0.25">
      <c r="W1374" s="37"/>
    </row>
    <row r="1375" spans="23:23" x14ac:dyDescent="0.25">
      <c r="W1375" s="37"/>
    </row>
    <row r="1376" spans="23:23" x14ac:dyDescent="0.25">
      <c r="W1376" s="37"/>
    </row>
    <row r="1377" spans="23:23" x14ac:dyDescent="0.25">
      <c r="W1377" s="37"/>
    </row>
    <row r="1378" spans="23:23" x14ac:dyDescent="0.25">
      <c r="W1378" s="37"/>
    </row>
    <row r="1379" spans="23:23" x14ac:dyDescent="0.25">
      <c r="W1379" s="37"/>
    </row>
    <row r="1380" spans="23:23" x14ac:dyDescent="0.25">
      <c r="W1380" s="37"/>
    </row>
    <row r="1381" spans="23:23" x14ac:dyDescent="0.25">
      <c r="W1381" s="37"/>
    </row>
    <row r="1382" spans="23:23" x14ac:dyDescent="0.25">
      <c r="W1382" s="37"/>
    </row>
    <row r="1383" spans="23:23" x14ac:dyDescent="0.25">
      <c r="W1383" s="37"/>
    </row>
    <row r="1384" spans="23:23" x14ac:dyDescent="0.25">
      <c r="W1384" s="37"/>
    </row>
    <row r="1385" spans="23:23" x14ac:dyDescent="0.25">
      <c r="W1385" s="37"/>
    </row>
    <row r="1386" spans="23:23" x14ac:dyDescent="0.25">
      <c r="W1386" s="37"/>
    </row>
    <row r="1387" spans="23:23" x14ac:dyDescent="0.25">
      <c r="W1387" s="37"/>
    </row>
    <row r="1388" spans="23:23" x14ac:dyDescent="0.25">
      <c r="W1388" s="37"/>
    </row>
    <row r="1389" spans="23:23" x14ac:dyDescent="0.25">
      <c r="W1389" s="37"/>
    </row>
    <row r="1390" spans="23:23" x14ac:dyDescent="0.25">
      <c r="W1390" s="37"/>
    </row>
    <row r="1391" spans="23:23" x14ac:dyDescent="0.25">
      <c r="W1391" s="37"/>
    </row>
    <row r="1392" spans="23:23" x14ac:dyDescent="0.25">
      <c r="W1392" s="37"/>
    </row>
    <row r="1393" spans="23:23" x14ac:dyDescent="0.25">
      <c r="W1393" s="37"/>
    </row>
    <row r="1394" spans="23:23" x14ac:dyDescent="0.25">
      <c r="W1394" s="37"/>
    </row>
    <row r="1395" spans="23:23" x14ac:dyDescent="0.25">
      <c r="W1395" s="37"/>
    </row>
    <row r="1396" spans="23:23" x14ac:dyDescent="0.25">
      <c r="W1396" s="37"/>
    </row>
    <row r="1397" spans="23:23" x14ac:dyDescent="0.25">
      <c r="W1397" s="37"/>
    </row>
    <row r="1398" spans="23:23" x14ac:dyDescent="0.25">
      <c r="W1398" s="37"/>
    </row>
    <row r="1399" spans="23:23" x14ac:dyDescent="0.25">
      <c r="W1399" s="37"/>
    </row>
    <row r="1400" spans="23:23" x14ac:dyDescent="0.25">
      <c r="W1400" s="37"/>
    </row>
    <row r="1401" spans="23:23" x14ac:dyDescent="0.25">
      <c r="W1401" s="37"/>
    </row>
    <row r="1402" spans="23:23" x14ac:dyDescent="0.25">
      <c r="W1402" s="37"/>
    </row>
    <row r="1403" spans="23:23" x14ac:dyDescent="0.25">
      <c r="W1403" s="37"/>
    </row>
    <row r="1404" spans="23:23" x14ac:dyDescent="0.25">
      <c r="W1404" s="37"/>
    </row>
    <row r="1405" spans="23:23" x14ac:dyDescent="0.25">
      <c r="W1405" s="37"/>
    </row>
    <row r="1406" spans="23:23" x14ac:dyDescent="0.25">
      <c r="W1406" s="37"/>
    </row>
    <row r="1407" spans="23:23" x14ac:dyDescent="0.25">
      <c r="W1407" s="37"/>
    </row>
    <row r="1408" spans="23:23" x14ac:dyDescent="0.25">
      <c r="W1408" s="37"/>
    </row>
    <row r="1409" spans="23:23" x14ac:dyDescent="0.25">
      <c r="W1409" s="37"/>
    </row>
    <row r="1410" spans="23:23" x14ac:dyDescent="0.25">
      <c r="W1410" s="37"/>
    </row>
    <row r="1411" spans="23:23" x14ac:dyDescent="0.25">
      <c r="W1411" s="37"/>
    </row>
    <row r="1412" spans="23:23" x14ac:dyDescent="0.25">
      <c r="W1412" s="37"/>
    </row>
    <row r="1413" spans="23:23" x14ac:dyDescent="0.25">
      <c r="W1413" s="37"/>
    </row>
    <row r="1414" spans="23:23" x14ac:dyDescent="0.25">
      <c r="W1414" s="37"/>
    </row>
    <row r="1415" spans="23:23" x14ac:dyDescent="0.25">
      <c r="W1415" s="37"/>
    </row>
    <row r="1416" spans="23:23" x14ac:dyDescent="0.25">
      <c r="W1416" s="37"/>
    </row>
    <row r="1417" spans="23:23" x14ac:dyDescent="0.25">
      <c r="W1417" s="37"/>
    </row>
    <row r="1418" spans="23:23" x14ac:dyDescent="0.25">
      <c r="W1418" s="37"/>
    </row>
    <row r="1419" spans="23:23" x14ac:dyDescent="0.25">
      <c r="W1419" s="37"/>
    </row>
    <row r="1420" spans="23:23" x14ac:dyDescent="0.25">
      <c r="W1420" s="37"/>
    </row>
    <row r="1421" spans="23:23" x14ac:dyDescent="0.25">
      <c r="W1421" s="37"/>
    </row>
    <row r="1422" spans="23:23" x14ac:dyDescent="0.25">
      <c r="W1422" s="37"/>
    </row>
    <row r="1423" spans="23:23" x14ac:dyDescent="0.25">
      <c r="W1423" s="37"/>
    </row>
    <row r="1424" spans="23:23" x14ac:dyDescent="0.25">
      <c r="W1424" s="37"/>
    </row>
    <row r="1425" spans="23:23" x14ac:dyDescent="0.25">
      <c r="W1425" s="37"/>
    </row>
    <row r="1426" spans="23:23" x14ac:dyDescent="0.25">
      <c r="W1426" s="37"/>
    </row>
    <row r="1427" spans="23:23" x14ac:dyDescent="0.25">
      <c r="W1427" s="37"/>
    </row>
    <row r="1428" spans="23:23" x14ac:dyDescent="0.25">
      <c r="W1428" s="37"/>
    </row>
    <row r="1429" spans="23:23" x14ac:dyDescent="0.25">
      <c r="W1429" s="37"/>
    </row>
    <row r="1430" spans="23:23" x14ac:dyDescent="0.25">
      <c r="W1430" s="37"/>
    </row>
    <row r="1431" spans="23:23" x14ac:dyDescent="0.25">
      <c r="W1431" s="37"/>
    </row>
    <row r="1432" spans="23:23" x14ac:dyDescent="0.25">
      <c r="W1432" s="37"/>
    </row>
    <row r="1433" spans="23:23" x14ac:dyDescent="0.25">
      <c r="W1433" s="37"/>
    </row>
    <row r="1434" spans="23:23" x14ac:dyDescent="0.25">
      <c r="W1434" s="37"/>
    </row>
    <row r="1435" spans="23:23" x14ac:dyDescent="0.25">
      <c r="W1435" s="37"/>
    </row>
    <row r="1436" spans="23:23" x14ac:dyDescent="0.25">
      <c r="W1436" s="37"/>
    </row>
    <row r="1437" spans="23:23" x14ac:dyDescent="0.25">
      <c r="W1437" s="37"/>
    </row>
    <row r="1438" spans="23:23" x14ac:dyDescent="0.25">
      <c r="W1438" s="37"/>
    </row>
    <row r="1439" spans="23:23" x14ac:dyDescent="0.25">
      <c r="W1439" s="37"/>
    </row>
    <row r="1440" spans="23:23" x14ac:dyDescent="0.25">
      <c r="W1440" s="37"/>
    </row>
    <row r="1441" spans="23:23" x14ac:dyDescent="0.25">
      <c r="W1441" s="37"/>
    </row>
    <row r="1442" spans="23:23" x14ac:dyDescent="0.25">
      <c r="W1442" s="37"/>
    </row>
    <row r="1443" spans="23:23" x14ac:dyDescent="0.25">
      <c r="W1443" s="37"/>
    </row>
    <row r="1444" spans="23:23" x14ac:dyDescent="0.25">
      <c r="W1444" s="37"/>
    </row>
    <row r="1445" spans="23:23" x14ac:dyDescent="0.25">
      <c r="W1445" s="37"/>
    </row>
    <row r="1446" spans="23:23" x14ac:dyDescent="0.25">
      <c r="W1446" s="37"/>
    </row>
    <row r="1447" spans="23:23" x14ac:dyDescent="0.25">
      <c r="W1447" s="37"/>
    </row>
    <row r="1448" spans="23:23" x14ac:dyDescent="0.25">
      <c r="W1448" s="37"/>
    </row>
    <row r="1449" spans="23:23" x14ac:dyDescent="0.25">
      <c r="W1449" s="37"/>
    </row>
    <row r="1450" spans="23:23" x14ac:dyDescent="0.25">
      <c r="W1450" s="37"/>
    </row>
    <row r="1451" spans="23:23" x14ac:dyDescent="0.25">
      <c r="W1451" s="37"/>
    </row>
    <row r="1452" spans="23:23" x14ac:dyDescent="0.25">
      <c r="W1452" s="37"/>
    </row>
    <row r="1453" spans="23:23" x14ac:dyDescent="0.25">
      <c r="W1453" s="37"/>
    </row>
    <row r="1454" spans="23:23" x14ac:dyDescent="0.25">
      <c r="W1454" s="37"/>
    </row>
    <row r="1455" spans="23:23" x14ac:dyDescent="0.25">
      <c r="W1455" s="37"/>
    </row>
    <row r="1456" spans="23:23" x14ac:dyDescent="0.25">
      <c r="W1456" s="37"/>
    </row>
    <row r="1457" spans="23:23" x14ac:dyDescent="0.25">
      <c r="W1457" s="37"/>
    </row>
    <row r="1458" spans="23:23" x14ac:dyDescent="0.25">
      <c r="W1458" s="37"/>
    </row>
    <row r="1459" spans="23:23" x14ac:dyDescent="0.25">
      <c r="W1459" s="37"/>
    </row>
    <row r="1460" spans="23:23" x14ac:dyDescent="0.25">
      <c r="W1460" s="37"/>
    </row>
    <row r="1461" spans="23:23" x14ac:dyDescent="0.25">
      <c r="W1461" s="37"/>
    </row>
    <row r="1462" spans="23:23" x14ac:dyDescent="0.25">
      <c r="W1462" s="37"/>
    </row>
    <row r="1463" spans="23:23" x14ac:dyDescent="0.25">
      <c r="W1463" s="37"/>
    </row>
    <row r="1464" spans="23:23" x14ac:dyDescent="0.25">
      <c r="W1464" s="37"/>
    </row>
    <row r="1465" spans="23:23" x14ac:dyDescent="0.25">
      <c r="W1465" s="37"/>
    </row>
    <row r="1466" spans="23:23" x14ac:dyDescent="0.25">
      <c r="W1466" s="37"/>
    </row>
    <row r="1467" spans="23:23" x14ac:dyDescent="0.25">
      <c r="W1467" s="37"/>
    </row>
    <row r="1468" spans="23:23" x14ac:dyDescent="0.25">
      <c r="W1468" s="37"/>
    </row>
    <row r="1469" spans="23:23" x14ac:dyDescent="0.25">
      <c r="W1469" s="37"/>
    </row>
    <row r="1470" spans="23:23" x14ac:dyDescent="0.25">
      <c r="W1470" s="37"/>
    </row>
    <row r="1471" spans="23:23" x14ac:dyDescent="0.25">
      <c r="W1471" s="37"/>
    </row>
    <row r="1472" spans="23:23" x14ac:dyDescent="0.25">
      <c r="W1472" s="37"/>
    </row>
    <row r="1473" spans="23:23" x14ac:dyDescent="0.25">
      <c r="W1473" s="37"/>
    </row>
    <row r="1474" spans="23:23" x14ac:dyDescent="0.25">
      <c r="W1474" s="37"/>
    </row>
    <row r="1475" spans="23:23" x14ac:dyDescent="0.25">
      <c r="W1475" s="37"/>
    </row>
    <row r="1476" spans="23:23" x14ac:dyDescent="0.25">
      <c r="W1476" s="37"/>
    </row>
    <row r="1477" spans="23:23" x14ac:dyDescent="0.25">
      <c r="W1477" s="37"/>
    </row>
    <row r="1478" spans="23:23" x14ac:dyDescent="0.25">
      <c r="W1478" s="37"/>
    </row>
    <row r="1479" spans="23:23" x14ac:dyDescent="0.25">
      <c r="W1479" s="37"/>
    </row>
    <row r="1480" spans="23:23" x14ac:dyDescent="0.25">
      <c r="W1480" s="37"/>
    </row>
    <row r="1481" spans="23:23" x14ac:dyDescent="0.25">
      <c r="W1481" s="37"/>
    </row>
    <row r="1482" spans="23:23" x14ac:dyDescent="0.25">
      <c r="W1482" s="37"/>
    </row>
    <row r="1483" spans="23:23" x14ac:dyDescent="0.25">
      <c r="W1483" s="37"/>
    </row>
    <row r="1484" spans="23:23" x14ac:dyDescent="0.25">
      <c r="W1484" s="37"/>
    </row>
    <row r="1485" spans="23:23" x14ac:dyDescent="0.25">
      <c r="W1485" s="37"/>
    </row>
    <row r="1486" spans="23:23" x14ac:dyDescent="0.25">
      <c r="W1486" s="37"/>
    </row>
    <row r="1487" spans="23:23" x14ac:dyDescent="0.25">
      <c r="W1487" s="37"/>
    </row>
    <row r="1488" spans="23:23" x14ac:dyDescent="0.25">
      <c r="W1488" s="37"/>
    </row>
    <row r="1489" spans="23:23" x14ac:dyDescent="0.25">
      <c r="W1489" s="37"/>
    </row>
    <row r="1490" spans="23:23" x14ac:dyDescent="0.25">
      <c r="W1490" s="37"/>
    </row>
    <row r="1491" spans="23:23" x14ac:dyDescent="0.25">
      <c r="W1491" s="37"/>
    </row>
    <row r="1492" spans="23:23" x14ac:dyDescent="0.25">
      <c r="W1492" s="37"/>
    </row>
    <row r="1493" spans="23:23" x14ac:dyDescent="0.25">
      <c r="W1493" s="37"/>
    </row>
    <row r="1494" spans="23:23" x14ac:dyDescent="0.25">
      <c r="W1494" s="37"/>
    </row>
    <row r="1495" spans="23:23" x14ac:dyDescent="0.25">
      <c r="W1495" s="37"/>
    </row>
    <row r="1496" spans="23:23" x14ac:dyDescent="0.25">
      <c r="W1496" s="37"/>
    </row>
    <row r="1497" spans="23:23" x14ac:dyDescent="0.25">
      <c r="W1497" s="37"/>
    </row>
    <row r="1498" spans="23:23" x14ac:dyDescent="0.25">
      <c r="W1498" s="37"/>
    </row>
    <row r="1499" spans="23:23" x14ac:dyDescent="0.25">
      <c r="W1499" s="37"/>
    </row>
    <row r="1500" spans="23:23" x14ac:dyDescent="0.25">
      <c r="W1500" s="37"/>
    </row>
    <row r="1501" spans="23:23" x14ac:dyDescent="0.25">
      <c r="W1501" s="37"/>
    </row>
    <row r="1502" spans="23:23" x14ac:dyDescent="0.25">
      <c r="W1502" s="37"/>
    </row>
    <row r="1503" spans="23:23" x14ac:dyDescent="0.25">
      <c r="W1503" s="37"/>
    </row>
    <row r="1504" spans="23:23" x14ac:dyDescent="0.25">
      <c r="W1504" s="37"/>
    </row>
    <row r="1505" spans="23:23" x14ac:dyDescent="0.25">
      <c r="W1505" s="37"/>
    </row>
    <row r="1506" spans="23:23" x14ac:dyDescent="0.25">
      <c r="W1506" s="37"/>
    </row>
    <row r="1507" spans="23:23" x14ac:dyDescent="0.25">
      <c r="W1507" s="37"/>
    </row>
    <row r="1508" spans="23:23" x14ac:dyDescent="0.25">
      <c r="W1508" s="37"/>
    </row>
    <row r="1509" spans="23:23" x14ac:dyDescent="0.25">
      <c r="W1509" s="37"/>
    </row>
    <row r="1510" spans="23:23" x14ac:dyDescent="0.25">
      <c r="W1510" s="37"/>
    </row>
    <row r="1511" spans="23:23" x14ac:dyDescent="0.25">
      <c r="W1511" s="37"/>
    </row>
    <row r="1512" spans="23:23" x14ac:dyDescent="0.25">
      <c r="W1512" s="37"/>
    </row>
    <row r="1513" spans="23:23" x14ac:dyDescent="0.25">
      <c r="W1513" s="37"/>
    </row>
    <row r="1514" spans="23:23" x14ac:dyDescent="0.25">
      <c r="W1514" s="37"/>
    </row>
    <row r="1515" spans="23:23" x14ac:dyDescent="0.25">
      <c r="W1515" s="37"/>
    </row>
    <row r="1516" spans="23:23" x14ac:dyDescent="0.25">
      <c r="W1516" s="37"/>
    </row>
    <row r="1517" spans="23:23" x14ac:dyDescent="0.25">
      <c r="W1517" s="37"/>
    </row>
    <row r="1518" spans="23:23" x14ac:dyDescent="0.25">
      <c r="W1518" s="37"/>
    </row>
    <row r="1519" spans="23:23" x14ac:dyDescent="0.25">
      <c r="W1519" s="37"/>
    </row>
    <row r="1520" spans="23:23" x14ac:dyDescent="0.25">
      <c r="W1520" s="37"/>
    </row>
    <row r="1521" spans="23:23" x14ac:dyDescent="0.25">
      <c r="W1521" s="37"/>
    </row>
    <row r="1522" spans="23:23" x14ac:dyDescent="0.25">
      <c r="W1522" s="37"/>
    </row>
    <row r="1523" spans="23:23" x14ac:dyDescent="0.25">
      <c r="W1523" s="37"/>
    </row>
    <row r="1524" spans="23:23" x14ac:dyDescent="0.25">
      <c r="W1524" s="37"/>
    </row>
    <row r="1525" spans="23:23" x14ac:dyDescent="0.25">
      <c r="W1525" s="37"/>
    </row>
    <row r="1526" spans="23:23" x14ac:dyDescent="0.25">
      <c r="W1526" s="37"/>
    </row>
    <row r="1527" spans="23:23" x14ac:dyDescent="0.25">
      <c r="W1527" s="37"/>
    </row>
    <row r="1528" spans="23:23" x14ac:dyDescent="0.25">
      <c r="W1528" s="37"/>
    </row>
    <row r="1529" spans="23:23" x14ac:dyDescent="0.25">
      <c r="W1529" s="37"/>
    </row>
    <row r="1530" spans="23:23" x14ac:dyDescent="0.25">
      <c r="W1530" s="37"/>
    </row>
    <row r="1531" spans="23:23" x14ac:dyDescent="0.25">
      <c r="W1531" s="37"/>
    </row>
    <row r="1532" spans="23:23" x14ac:dyDescent="0.25">
      <c r="W1532" s="37"/>
    </row>
    <row r="1533" spans="23:23" x14ac:dyDescent="0.25">
      <c r="W1533" s="37"/>
    </row>
    <row r="1534" spans="23:23" x14ac:dyDescent="0.25">
      <c r="W1534" s="37"/>
    </row>
    <row r="1535" spans="23:23" x14ac:dyDescent="0.25">
      <c r="W1535" s="37"/>
    </row>
    <row r="1536" spans="23:23" x14ac:dyDescent="0.25">
      <c r="W1536" s="37"/>
    </row>
    <row r="1537" spans="23:23" x14ac:dyDescent="0.25">
      <c r="W1537" s="37"/>
    </row>
    <row r="1538" spans="23:23" x14ac:dyDescent="0.25">
      <c r="W1538" s="37"/>
    </row>
    <row r="1539" spans="23:23" x14ac:dyDescent="0.25">
      <c r="W1539" s="37"/>
    </row>
    <row r="1540" spans="23:23" x14ac:dyDescent="0.25">
      <c r="W1540" s="37"/>
    </row>
    <row r="1541" spans="23:23" x14ac:dyDescent="0.25">
      <c r="W1541" s="37"/>
    </row>
    <row r="1542" spans="23:23" x14ac:dyDescent="0.25">
      <c r="W1542" s="37"/>
    </row>
    <row r="1543" spans="23:23" x14ac:dyDescent="0.25">
      <c r="W1543" s="37"/>
    </row>
    <row r="1544" spans="23:23" x14ac:dyDescent="0.25">
      <c r="W1544" s="37"/>
    </row>
    <row r="1545" spans="23:23" x14ac:dyDescent="0.25">
      <c r="W1545" s="37"/>
    </row>
    <row r="1546" spans="23:23" x14ac:dyDescent="0.25">
      <c r="W1546" s="37"/>
    </row>
    <row r="1547" spans="23:23" x14ac:dyDescent="0.25">
      <c r="W1547" s="37"/>
    </row>
    <row r="1548" spans="23:23" x14ac:dyDescent="0.25">
      <c r="W1548" s="37"/>
    </row>
    <row r="1549" spans="23:23" x14ac:dyDescent="0.25">
      <c r="W1549" s="37"/>
    </row>
    <row r="1550" spans="23:23" x14ac:dyDescent="0.25">
      <c r="W1550" s="37"/>
    </row>
    <row r="1551" spans="23:23" x14ac:dyDescent="0.25">
      <c r="W1551" s="37"/>
    </row>
    <row r="1552" spans="23:23" x14ac:dyDescent="0.25">
      <c r="W1552" s="37"/>
    </row>
    <row r="1553" spans="23:23" x14ac:dyDescent="0.25">
      <c r="W1553" s="37"/>
    </row>
    <row r="1554" spans="23:23" x14ac:dyDescent="0.25">
      <c r="W1554" s="37"/>
    </row>
    <row r="1555" spans="23:23" x14ac:dyDescent="0.25">
      <c r="W1555" s="37"/>
    </row>
    <row r="1556" spans="23:23" x14ac:dyDescent="0.25">
      <c r="W1556" s="37"/>
    </row>
    <row r="1557" spans="23:23" x14ac:dyDescent="0.25">
      <c r="W1557" s="37"/>
    </row>
    <row r="1558" spans="23:23" x14ac:dyDescent="0.25">
      <c r="W1558" s="37"/>
    </row>
    <row r="1559" spans="23:23" x14ac:dyDescent="0.25">
      <c r="W1559" s="37"/>
    </row>
    <row r="1560" spans="23:23" x14ac:dyDescent="0.25">
      <c r="W1560" s="37"/>
    </row>
    <row r="1561" spans="23:23" x14ac:dyDescent="0.25">
      <c r="W1561" s="37"/>
    </row>
    <row r="1562" spans="23:23" x14ac:dyDescent="0.25">
      <c r="W1562" s="37"/>
    </row>
    <row r="1563" spans="23:23" x14ac:dyDescent="0.25">
      <c r="W1563" s="37"/>
    </row>
    <row r="1564" spans="23:23" x14ac:dyDescent="0.25">
      <c r="W1564" s="37"/>
    </row>
    <row r="1565" spans="23:23" x14ac:dyDescent="0.25">
      <c r="W1565" s="37"/>
    </row>
    <row r="1566" spans="23:23" x14ac:dyDescent="0.25">
      <c r="W1566" s="37"/>
    </row>
    <row r="1567" spans="23:23" x14ac:dyDescent="0.25">
      <c r="W1567" s="37"/>
    </row>
    <row r="1568" spans="23:23" x14ac:dyDescent="0.25">
      <c r="W1568" s="37"/>
    </row>
    <row r="1569" spans="23:23" x14ac:dyDescent="0.25">
      <c r="W1569" s="37"/>
    </row>
    <row r="1570" spans="23:23" x14ac:dyDescent="0.25">
      <c r="W1570" s="37"/>
    </row>
    <row r="1571" spans="23:23" x14ac:dyDescent="0.25">
      <c r="W1571" s="37"/>
    </row>
    <row r="1572" spans="23:23" x14ac:dyDescent="0.25">
      <c r="W1572" s="37"/>
    </row>
    <row r="1573" spans="23:23" x14ac:dyDescent="0.25">
      <c r="W1573" s="37"/>
    </row>
    <row r="1574" spans="23:23" x14ac:dyDescent="0.25">
      <c r="W1574" s="37"/>
    </row>
    <row r="1575" spans="23:23" x14ac:dyDescent="0.25">
      <c r="W1575" s="37"/>
    </row>
    <row r="1576" spans="23:23" x14ac:dyDescent="0.25">
      <c r="W1576" s="37"/>
    </row>
    <row r="1577" spans="23:23" x14ac:dyDescent="0.25">
      <c r="W1577" s="37"/>
    </row>
    <row r="1578" spans="23:23" x14ac:dyDescent="0.25">
      <c r="W1578" s="37"/>
    </row>
    <row r="1579" spans="23:23" x14ac:dyDescent="0.25">
      <c r="W1579" s="37"/>
    </row>
    <row r="1580" spans="23:23" x14ac:dyDescent="0.25">
      <c r="W1580" s="37"/>
    </row>
    <row r="1581" spans="23:23" x14ac:dyDescent="0.25">
      <c r="W1581" s="37"/>
    </row>
    <row r="1582" spans="23:23" x14ac:dyDescent="0.25">
      <c r="W1582" s="37"/>
    </row>
    <row r="1583" spans="23:23" x14ac:dyDescent="0.25">
      <c r="W1583" s="37"/>
    </row>
    <row r="1584" spans="23:23" x14ac:dyDescent="0.25">
      <c r="W1584" s="37"/>
    </row>
    <row r="1585" spans="23:23" x14ac:dyDescent="0.25">
      <c r="W1585" s="37"/>
    </row>
    <row r="1586" spans="23:23" x14ac:dyDescent="0.25">
      <c r="W1586" s="37"/>
    </row>
    <row r="1587" spans="23:23" x14ac:dyDescent="0.25">
      <c r="W1587" s="37"/>
    </row>
    <row r="1588" spans="23:23" x14ac:dyDescent="0.25">
      <c r="W1588" s="37"/>
    </row>
    <row r="1589" spans="23:23" x14ac:dyDescent="0.25">
      <c r="W1589" s="37"/>
    </row>
    <row r="1590" spans="23:23" x14ac:dyDescent="0.25">
      <c r="W1590" s="37"/>
    </row>
    <row r="1591" spans="23:23" x14ac:dyDescent="0.25">
      <c r="W1591" s="37"/>
    </row>
    <row r="1592" spans="23:23" x14ac:dyDescent="0.25">
      <c r="W1592" s="37"/>
    </row>
    <row r="1593" spans="23:23" x14ac:dyDescent="0.25">
      <c r="W1593" s="37"/>
    </row>
    <row r="1594" spans="23:23" x14ac:dyDescent="0.25">
      <c r="W1594" s="37"/>
    </row>
    <row r="1595" spans="23:23" x14ac:dyDescent="0.25">
      <c r="W1595" s="37"/>
    </row>
    <row r="1596" spans="23:23" x14ac:dyDescent="0.25">
      <c r="W1596" s="37"/>
    </row>
    <row r="1597" spans="23:23" x14ac:dyDescent="0.25">
      <c r="W1597" s="37"/>
    </row>
    <row r="1598" spans="23:23" x14ac:dyDescent="0.25">
      <c r="W1598" s="37"/>
    </row>
    <row r="1599" spans="23:23" x14ac:dyDescent="0.25">
      <c r="W1599" s="37"/>
    </row>
    <row r="1600" spans="23:23" x14ac:dyDescent="0.25">
      <c r="W1600" s="37"/>
    </row>
    <row r="1601" spans="23:23" x14ac:dyDescent="0.25">
      <c r="W1601" s="37"/>
    </row>
    <row r="1602" spans="23:23" x14ac:dyDescent="0.25">
      <c r="W1602" s="37"/>
    </row>
    <row r="1603" spans="23:23" x14ac:dyDescent="0.25">
      <c r="W1603" s="37"/>
    </row>
    <row r="1604" spans="23:23" x14ac:dyDescent="0.25">
      <c r="W1604" s="37"/>
    </row>
    <row r="1605" spans="23:23" x14ac:dyDescent="0.25">
      <c r="W1605" s="37"/>
    </row>
    <row r="1606" spans="23:23" x14ac:dyDescent="0.25">
      <c r="W1606" s="37"/>
    </row>
    <row r="1607" spans="23:23" x14ac:dyDescent="0.25">
      <c r="W1607" s="37"/>
    </row>
    <row r="1608" spans="23:23" x14ac:dyDescent="0.25">
      <c r="W1608" s="37"/>
    </row>
    <row r="1609" spans="23:23" x14ac:dyDescent="0.25">
      <c r="W1609" s="37"/>
    </row>
    <row r="1610" spans="23:23" x14ac:dyDescent="0.25">
      <c r="W1610" s="37"/>
    </row>
    <row r="1611" spans="23:23" x14ac:dyDescent="0.25">
      <c r="W1611" s="37"/>
    </row>
    <row r="1612" spans="23:23" x14ac:dyDescent="0.25">
      <c r="W1612" s="37"/>
    </row>
    <row r="1613" spans="23:23" x14ac:dyDescent="0.25">
      <c r="W1613" s="37"/>
    </row>
    <row r="1614" spans="23:23" x14ac:dyDescent="0.25">
      <c r="W1614" s="37"/>
    </row>
    <row r="1615" spans="23:23" x14ac:dyDescent="0.25">
      <c r="W1615" s="37"/>
    </row>
    <row r="1616" spans="23:23" x14ac:dyDescent="0.25">
      <c r="W1616" s="37"/>
    </row>
    <row r="1617" spans="23:23" x14ac:dyDescent="0.25">
      <c r="W1617" s="37"/>
    </row>
    <row r="1618" spans="23:23" x14ac:dyDescent="0.25">
      <c r="W1618" s="37"/>
    </row>
    <row r="1619" spans="23:23" x14ac:dyDescent="0.25">
      <c r="W1619" s="37"/>
    </row>
    <row r="1620" spans="23:23" x14ac:dyDescent="0.25">
      <c r="W1620" s="37"/>
    </row>
    <row r="1621" spans="23:23" x14ac:dyDescent="0.25">
      <c r="W1621" s="37"/>
    </row>
    <row r="1622" spans="23:23" x14ac:dyDescent="0.25">
      <c r="W1622" s="37"/>
    </row>
    <row r="1623" spans="23:23" x14ac:dyDescent="0.25">
      <c r="W1623" s="37"/>
    </row>
    <row r="1624" spans="23:23" x14ac:dyDescent="0.25">
      <c r="W1624" s="37"/>
    </row>
    <row r="1625" spans="23:23" x14ac:dyDescent="0.25">
      <c r="W1625" s="37"/>
    </row>
    <row r="1626" spans="23:23" x14ac:dyDescent="0.25">
      <c r="W1626" s="37"/>
    </row>
    <row r="1627" spans="23:23" x14ac:dyDescent="0.25">
      <c r="W1627" s="37"/>
    </row>
    <row r="1628" spans="23:23" x14ac:dyDescent="0.25">
      <c r="W1628" s="37"/>
    </row>
    <row r="1629" spans="23:23" x14ac:dyDescent="0.25">
      <c r="W1629" s="37"/>
    </row>
    <row r="1630" spans="23:23" x14ac:dyDescent="0.25">
      <c r="W1630" s="37"/>
    </row>
    <row r="1631" spans="23:23" x14ac:dyDescent="0.25">
      <c r="W1631" s="37"/>
    </row>
    <row r="1632" spans="23:23" x14ac:dyDescent="0.25">
      <c r="W1632" s="37"/>
    </row>
    <row r="1633" spans="23:23" x14ac:dyDescent="0.25">
      <c r="W1633" s="37"/>
    </row>
    <row r="1634" spans="23:23" x14ac:dyDescent="0.25">
      <c r="W1634" s="37"/>
    </row>
    <row r="1635" spans="23:23" x14ac:dyDescent="0.25">
      <c r="W1635" s="37"/>
    </row>
    <row r="1636" spans="23:23" x14ac:dyDescent="0.25">
      <c r="W1636" s="37"/>
    </row>
    <row r="1637" spans="23:23" x14ac:dyDescent="0.25">
      <c r="W1637" s="37"/>
    </row>
    <row r="1638" spans="23:23" x14ac:dyDescent="0.25">
      <c r="W1638" s="37"/>
    </row>
    <row r="1639" spans="23:23" x14ac:dyDescent="0.25">
      <c r="W1639" s="37"/>
    </row>
    <row r="1640" spans="23:23" x14ac:dyDescent="0.25">
      <c r="W1640" s="37"/>
    </row>
    <row r="1641" spans="23:23" x14ac:dyDescent="0.25">
      <c r="W1641" s="37"/>
    </row>
    <row r="1642" spans="23:23" x14ac:dyDescent="0.25">
      <c r="W1642" s="37"/>
    </row>
    <row r="1643" spans="23:23" x14ac:dyDescent="0.25">
      <c r="W1643" s="37"/>
    </row>
    <row r="1644" spans="23:23" x14ac:dyDescent="0.25">
      <c r="W1644" s="37"/>
    </row>
    <row r="1645" spans="23:23" x14ac:dyDescent="0.25">
      <c r="W1645" s="37"/>
    </row>
    <row r="1646" spans="23:23" x14ac:dyDescent="0.25">
      <c r="W1646" s="37"/>
    </row>
    <row r="1647" spans="23:23" x14ac:dyDescent="0.25">
      <c r="W1647" s="37"/>
    </row>
    <row r="1648" spans="23:23" x14ac:dyDescent="0.25">
      <c r="W1648" s="37"/>
    </row>
    <row r="1649" spans="23:23" x14ac:dyDescent="0.25">
      <c r="W1649" s="37"/>
    </row>
    <row r="1650" spans="23:23" x14ac:dyDescent="0.25">
      <c r="W1650" s="37"/>
    </row>
    <row r="1651" spans="23:23" x14ac:dyDescent="0.25">
      <c r="W1651" s="37"/>
    </row>
    <row r="1652" spans="23:23" x14ac:dyDescent="0.25">
      <c r="W1652" s="37"/>
    </row>
    <row r="1653" spans="23:23" x14ac:dyDescent="0.25">
      <c r="W1653" s="37"/>
    </row>
    <row r="1654" spans="23:23" x14ac:dyDescent="0.25">
      <c r="W1654" s="37"/>
    </row>
    <row r="1655" spans="23:23" x14ac:dyDescent="0.25">
      <c r="W1655" s="37"/>
    </row>
    <row r="1656" spans="23:23" x14ac:dyDescent="0.25">
      <c r="W1656" s="37"/>
    </row>
    <row r="1657" spans="23:23" x14ac:dyDescent="0.25">
      <c r="W1657" s="37"/>
    </row>
    <row r="1658" spans="23:23" x14ac:dyDescent="0.25">
      <c r="W1658" s="37"/>
    </row>
    <row r="1659" spans="23:23" x14ac:dyDescent="0.25">
      <c r="W1659" s="37"/>
    </row>
    <row r="1660" spans="23:23" x14ac:dyDescent="0.25">
      <c r="W1660" s="37"/>
    </row>
    <row r="1661" spans="23:23" x14ac:dyDescent="0.25">
      <c r="W1661" s="37"/>
    </row>
    <row r="1662" spans="23:23" x14ac:dyDescent="0.25">
      <c r="W1662" s="37"/>
    </row>
    <row r="1663" spans="23:23" x14ac:dyDescent="0.25">
      <c r="W1663" s="37"/>
    </row>
    <row r="1664" spans="23:23" x14ac:dyDescent="0.25">
      <c r="W1664" s="37"/>
    </row>
    <row r="1665" spans="23:23" x14ac:dyDescent="0.25">
      <c r="W1665" s="37"/>
    </row>
    <row r="1666" spans="23:23" x14ac:dyDescent="0.25">
      <c r="W1666" s="37"/>
    </row>
    <row r="1667" spans="23:23" x14ac:dyDescent="0.25">
      <c r="W1667" s="37"/>
    </row>
    <row r="1668" spans="23:23" x14ac:dyDescent="0.25">
      <c r="W1668" s="37"/>
    </row>
    <row r="1669" spans="23:23" x14ac:dyDescent="0.25">
      <c r="W1669" s="37"/>
    </row>
    <row r="1670" spans="23:23" x14ac:dyDescent="0.25">
      <c r="W1670" s="37"/>
    </row>
    <row r="1671" spans="23:23" x14ac:dyDescent="0.25">
      <c r="W1671" s="37"/>
    </row>
    <row r="1672" spans="23:23" x14ac:dyDescent="0.25">
      <c r="W1672" s="37"/>
    </row>
    <row r="1673" spans="23:23" x14ac:dyDescent="0.25">
      <c r="W1673" s="37"/>
    </row>
    <row r="1674" spans="23:23" x14ac:dyDescent="0.25">
      <c r="W1674" s="37"/>
    </row>
    <row r="1675" spans="23:23" x14ac:dyDescent="0.25">
      <c r="W1675" s="37"/>
    </row>
    <row r="1676" spans="23:23" x14ac:dyDescent="0.25">
      <c r="W1676" s="37"/>
    </row>
    <row r="1677" spans="23:23" x14ac:dyDescent="0.25">
      <c r="W1677" s="37"/>
    </row>
    <row r="1678" spans="23:23" x14ac:dyDescent="0.25">
      <c r="W1678" s="37"/>
    </row>
    <row r="1679" spans="23:23" x14ac:dyDescent="0.25">
      <c r="W1679" s="37"/>
    </row>
    <row r="1680" spans="23:23" x14ac:dyDescent="0.25">
      <c r="W1680" s="37"/>
    </row>
    <row r="1681" spans="23:23" x14ac:dyDescent="0.25">
      <c r="W1681" s="37"/>
    </row>
    <row r="1682" spans="23:23" x14ac:dyDescent="0.25">
      <c r="W1682" s="37"/>
    </row>
    <row r="1683" spans="23:23" x14ac:dyDescent="0.25">
      <c r="W1683" s="37"/>
    </row>
    <row r="1684" spans="23:23" x14ac:dyDescent="0.25">
      <c r="W1684" s="37"/>
    </row>
    <row r="1685" spans="23:23" x14ac:dyDescent="0.25">
      <c r="W1685" s="37"/>
    </row>
    <row r="1686" spans="23:23" x14ac:dyDescent="0.25">
      <c r="W1686" s="37"/>
    </row>
    <row r="1687" spans="23:23" x14ac:dyDescent="0.25">
      <c r="W1687" s="37"/>
    </row>
    <row r="1688" spans="23:23" x14ac:dyDescent="0.25">
      <c r="W1688" s="37"/>
    </row>
    <row r="1689" spans="23:23" x14ac:dyDescent="0.25">
      <c r="W1689" s="37"/>
    </row>
    <row r="1690" spans="23:23" x14ac:dyDescent="0.25">
      <c r="W1690" s="37"/>
    </row>
    <row r="1691" spans="23:23" x14ac:dyDescent="0.25">
      <c r="W1691" s="37"/>
    </row>
    <row r="1692" spans="23:23" x14ac:dyDescent="0.25">
      <c r="W1692" s="37"/>
    </row>
    <row r="1693" spans="23:23" x14ac:dyDescent="0.25">
      <c r="W1693" s="37"/>
    </row>
    <row r="1694" spans="23:23" x14ac:dyDescent="0.25">
      <c r="W1694" s="37"/>
    </row>
    <row r="1695" spans="23:23" x14ac:dyDescent="0.25">
      <c r="W1695" s="37"/>
    </row>
    <row r="1696" spans="23:23" x14ac:dyDescent="0.25">
      <c r="W1696" s="37"/>
    </row>
    <row r="1697" spans="23:23" x14ac:dyDescent="0.25">
      <c r="W1697" s="37"/>
    </row>
    <row r="1698" spans="23:23" x14ac:dyDescent="0.25">
      <c r="W1698" s="37"/>
    </row>
    <row r="1699" spans="23:23" x14ac:dyDescent="0.25">
      <c r="W1699" s="37"/>
    </row>
    <row r="1700" spans="23:23" x14ac:dyDescent="0.25">
      <c r="W1700" s="37"/>
    </row>
    <row r="1701" spans="23:23" x14ac:dyDescent="0.25">
      <c r="W1701" s="37"/>
    </row>
    <row r="1702" spans="23:23" x14ac:dyDescent="0.25">
      <c r="W1702" s="37"/>
    </row>
    <row r="1703" spans="23:23" x14ac:dyDescent="0.25">
      <c r="W1703" s="37"/>
    </row>
    <row r="1704" spans="23:23" x14ac:dyDescent="0.25">
      <c r="W1704" s="37"/>
    </row>
    <row r="1705" spans="23:23" x14ac:dyDescent="0.25">
      <c r="W1705" s="37"/>
    </row>
    <row r="1706" spans="23:23" x14ac:dyDescent="0.25">
      <c r="W1706" s="37"/>
    </row>
    <row r="1707" spans="23:23" x14ac:dyDescent="0.25">
      <c r="W1707" s="37"/>
    </row>
    <row r="1708" spans="23:23" x14ac:dyDescent="0.25">
      <c r="W1708" s="37"/>
    </row>
    <row r="1709" spans="23:23" x14ac:dyDescent="0.25">
      <c r="W1709" s="37"/>
    </row>
    <row r="1710" spans="23:23" x14ac:dyDescent="0.25">
      <c r="W1710" s="37"/>
    </row>
    <row r="1711" spans="23:23" x14ac:dyDescent="0.25">
      <c r="W1711" s="37"/>
    </row>
    <row r="1712" spans="23:23" x14ac:dyDescent="0.25">
      <c r="W1712" s="37"/>
    </row>
    <row r="1713" spans="23:23" x14ac:dyDescent="0.25">
      <c r="W1713" s="37"/>
    </row>
    <row r="1714" spans="23:23" x14ac:dyDescent="0.25">
      <c r="W1714" s="37"/>
    </row>
    <row r="1715" spans="23:23" x14ac:dyDescent="0.25">
      <c r="W1715" s="37"/>
    </row>
    <row r="1716" spans="23:23" x14ac:dyDescent="0.25">
      <c r="W1716" s="37"/>
    </row>
    <row r="1717" spans="23:23" x14ac:dyDescent="0.25">
      <c r="W1717" s="37"/>
    </row>
    <row r="1718" spans="23:23" x14ac:dyDescent="0.25">
      <c r="W1718" s="37"/>
    </row>
    <row r="1719" spans="23:23" x14ac:dyDescent="0.25">
      <c r="W1719" s="37"/>
    </row>
    <row r="1720" spans="23:23" x14ac:dyDescent="0.25">
      <c r="W1720" s="37"/>
    </row>
    <row r="1721" spans="23:23" x14ac:dyDescent="0.25">
      <c r="W1721" s="37"/>
    </row>
    <row r="1722" spans="23:23" x14ac:dyDescent="0.25">
      <c r="W1722" s="37"/>
    </row>
    <row r="1723" spans="23:23" x14ac:dyDescent="0.25">
      <c r="W1723" s="37"/>
    </row>
    <row r="1724" spans="23:23" x14ac:dyDescent="0.25">
      <c r="W1724" s="37"/>
    </row>
    <row r="1725" spans="23:23" x14ac:dyDescent="0.25">
      <c r="W1725" s="37"/>
    </row>
    <row r="1726" spans="23:23" x14ac:dyDescent="0.25">
      <c r="W1726" s="37"/>
    </row>
    <row r="1727" spans="23:23" x14ac:dyDescent="0.25">
      <c r="W1727" s="37"/>
    </row>
    <row r="1728" spans="23:23" x14ac:dyDescent="0.25">
      <c r="W1728" s="37"/>
    </row>
    <row r="1729" spans="23:23" x14ac:dyDescent="0.25">
      <c r="W1729" s="37"/>
    </row>
    <row r="1730" spans="23:23" x14ac:dyDescent="0.25">
      <c r="W1730" s="37"/>
    </row>
    <row r="1731" spans="23:23" x14ac:dyDescent="0.25">
      <c r="W1731" s="37"/>
    </row>
    <row r="1732" spans="23:23" x14ac:dyDescent="0.25">
      <c r="W1732" s="37"/>
    </row>
    <row r="1733" spans="23:23" x14ac:dyDescent="0.25">
      <c r="W1733" s="37"/>
    </row>
    <row r="1734" spans="23:23" x14ac:dyDescent="0.25">
      <c r="W1734" s="37"/>
    </row>
    <row r="1735" spans="23:23" x14ac:dyDescent="0.25">
      <c r="W1735" s="37"/>
    </row>
    <row r="1736" spans="23:23" x14ac:dyDescent="0.25">
      <c r="W1736" s="37"/>
    </row>
    <row r="1737" spans="23:23" x14ac:dyDescent="0.25">
      <c r="W1737" s="37"/>
    </row>
    <row r="1738" spans="23:23" x14ac:dyDescent="0.25">
      <c r="W1738" s="37"/>
    </row>
    <row r="1739" spans="23:23" x14ac:dyDescent="0.25">
      <c r="W1739" s="37"/>
    </row>
    <row r="1740" spans="23:23" x14ac:dyDescent="0.25">
      <c r="W1740" s="37"/>
    </row>
    <row r="1741" spans="23:23" x14ac:dyDescent="0.25">
      <c r="W1741" s="37"/>
    </row>
    <row r="1742" spans="23:23" x14ac:dyDescent="0.25">
      <c r="W1742" s="37"/>
    </row>
    <row r="1743" spans="23:23" x14ac:dyDescent="0.25">
      <c r="W1743" s="37"/>
    </row>
    <row r="1744" spans="23:23" x14ac:dyDescent="0.25">
      <c r="W1744" s="37"/>
    </row>
    <row r="1745" spans="23:23" x14ac:dyDescent="0.25">
      <c r="W1745" s="37"/>
    </row>
    <row r="1746" spans="23:23" x14ac:dyDescent="0.25">
      <c r="W1746" s="37"/>
    </row>
    <row r="1747" spans="23:23" x14ac:dyDescent="0.25">
      <c r="W1747" s="37"/>
    </row>
    <row r="1748" spans="23:23" x14ac:dyDescent="0.25">
      <c r="W1748" s="37"/>
    </row>
    <row r="1749" spans="23:23" x14ac:dyDescent="0.25">
      <c r="W1749" s="37"/>
    </row>
    <row r="1750" spans="23:23" x14ac:dyDescent="0.25">
      <c r="W1750" s="37"/>
    </row>
    <row r="1751" spans="23:23" x14ac:dyDescent="0.25">
      <c r="W1751" s="37"/>
    </row>
    <row r="1752" spans="23:23" x14ac:dyDescent="0.25">
      <c r="W1752" s="37"/>
    </row>
    <row r="1753" spans="23:23" x14ac:dyDescent="0.25">
      <c r="W1753" s="37"/>
    </row>
    <row r="1754" spans="23:23" x14ac:dyDescent="0.25">
      <c r="W1754" s="37"/>
    </row>
    <row r="1755" spans="23:23" x14ac:dyDescent="0.25">
      <c r="W1755" s="37"/>
    </row>
    <row r="1756" spans="23:23" x14ac:dyDescent="0.25">
      <c r="W1756" s="37"/>
    </row>
    <row r="1757" spans="23:23" x14ac:dyDescent="0.25">
      <c r="W1757" s="37"/>
    </row>
    <row r="1758" spans="23:23" x14ac:dyDescent="0.25">
      <c r="W1758" s="37"/>
    </row>
    <row r="1759" spans="23:23" x14ac:dyDescent="0.25">
      <c r="W1759" s="37"/>
    </row>
    <row r="1760" spans="23:23" x14ac:dyDescent="0.25">
      <c r="W1760" s="37"/>
    </row>
    <row r="1761" spans="23:23" x14ac:dyDescent="0.25">
      <c r="W1761" s="37"/>
    </row>
    <row r="1762" spans="23:23" x14ac:dyDescent="0.25">
      <c r="W1762" s="37"/>
    </row>
    <row r="1763" spans="23:23" x14ac:dyDescent="0.25">
      <c r="W1763" s="37"/>
    </row>
    <row r="1764" spans="23:23" x14ac:dyDescent="0.25">
      <c r="W1764" s="37"/>
    </row>
    <row r="1765" spans="23:23" x14ac:dyDescent="0.25">
      <c r="W1765" s="37"/>
    </row>
    <row r="1766" spans="23:23" x14ac:dyDescent="0.25">
      <c r="W1766" s="37"/>
    </row>
    <row r="1767" spans="23:23" x14ac:dyDescent="0.25">
      <c r="W1767" s="37"/>
    </row>
    <row r="1768" spans="23:23" x14ac:dyDescent="0.25">
      <c r="W1768" s="37"/>
    </row>
    <row r="1769" spans="23:23" x14ac:dyDescent="0.25">
      <c r="W1769" s="37"/>
    </row>
    <row r="1770" spans="23:23" x14ac:dyDescent="0.25">
      <c r="W1770" s="37"/>
    </row>
    <row r="1771" spans="23:23" x14ac:dyDescent="0.25">
      <c r="W1771" s="37"/>
    </row>
    <row r="1772" spans="23:23" x14ac:dyDescent="0.25">
      <c r="W1772" s="37"/>
    </row>
    <row r="1773" spans="23:23" x14ac:dyDescent="0.25">
      <c r="W1773" s="37"/>
    </row>
    <row r="1774" spans="23:23" x14ac:dyDescent="0.25">
      <c r="W1774" s="37"/>
    </row>
    <row r="1775" spans="23:23" x14ac:dyDescent="0.25">
      <c r="W1775" s="37"/>
    </row>
    <row r="1776" spans="23:23" x14ac:dyDescent="0.25">
      <c r="W1776" s="37"/>
    </row>
    <row r="1777" spans="23:23" x14ac:dyDescent="0.25">
      <c r="W1777" s="37"/>
    </row>
    <row r="1778" spans="23:23" x14ac:dyDescent="0.25">
      <c r="W1778" s="37"/>
    </row>
    <row r="1779" spans="23:23" x14ac:dyDescent="0.25">
      <c r="W1779" s="37"/>
    </row>
    <row r="1780" spans="23:23" x14ac:dyDescent="0.25">
      <c r="W1780" s="37"/>
    </row>
    <row r="1781" spans="23:23" x14ac:dyDescent="0.25">
      <c r="W1781" s="37"/>
    </row>
    <row r="1782" spans="23:23" x14ac:dyDescent="0.25">
      <c r="W1782" s="37"/>
    </row>
    <row r="1783" spans="23:23" x14ac:dyDescent="0.25">
      <c r="W1783" s="37"/>
    </row>
    <row r="1784" spans="23:23" x14ac:dyDescent="0.25">
      <c r="W1784" s="37"/>
    </row>
    <row r="1785" spans="23:23" x14ac:dyDescent="0.25">
      <c r="W1785" s="37"/>
    </row>
    <row r="1786" spans="23:23" x14ac:dyDescent="0.25">
      <c r="W1786" s="37"/>
    </row>
    <row r="1787" spans="23:23" x14ac:dyDescent="0.25">
      <c r="W1787" s="37"/>
    </row>
    <row r="1788" spans="23:23" x14ac:dyDescent="0.25">
      <c r="W1788" s="37"/>
    </row>
    <row r="1789" spans="23:23" x14ac:dyDescent="0.25">
      <c r="W1789" s="37"/>
    </row>
    <row r="1790" spans="23:23" x14ac:dyDescent="0.25">
      <c r="W1790" s="37"/>
    </row>
    <row r="1791" spans="23:23" x14ac:dyDescent="0.25">
      <c r="W1791" s="37"/>
    </row>
    <row r="1792" spans="23:23" x14ac:dyDescent="0.25">
      <c r="W1792" s="37"/>
    </row>
    <row r="1793" spans="23:23" x14ac:dyDescent="0.25">
      <c r="W1793" s="37"/>
    </row>
    <row r="1794" spans="23:23" x14ac:dyDescent="0.25">
      <c r="W1794" s="37"/>
    </row>
    <row r="1795" spans="23:23" x14ac:dyDescent="0.25">
      <c r="W1795" s="37"/>
    </row>
    <row r="1796" spans="23:23" x14ac:dyDescent="0.25">
      <c r="W1796" s="37"/>
    </row>
    <row r="1797" spans="23:23" x14ac:dyDescent="0.25">
      <c r="W1797" s="37"/>
    </row>
    <row r="1798" spans="23:23" x14ac:dyDescent="0.25">
      <c r="W1798" s="37"/>
    </row>
    <row r="1799" spans="23:23" x14ac:dyDescent="0.25">
      <c r="W1799" s="37"/>
    </row>
    <row r="1800" spans="23:23" x14ac:dyDescent="0.25">
      <c r="W1800" s="37"/>
    </row>
    <row r="1801" spans="23:23" x14ac:dyDescent="0.25">
      <c r="W1801" s="37"/>
    </row>
    <row r="1802" spans="23:23" x14ac:dyDescent="0.25">
      <c r="W1802" s="37"/>
    </row>
    <row r="1803" spans="23:23" x14ac:dyDescent="0.25">
      <c r="W1803" s="37"/>
    </row>
    <row r="1804" spans="23:23" x14ac:dyDescent="0.25">
      <c r="W1804" s="37"/>
    </row>
    <row r="1805" spans="23:23" x14ac:dyDescent="0.25">
      <c r="W1805" s="37"/>
    </row>
    <row r="1806" spans="23:23" x14ac:dyDescent="0.25">
      <c r="W1806" s="37"/>
    </row>
    <row r="1807" spans="23:23" x14ac:dyDescent="0.25">
      <c r="W1807" s="37"/>
    </row>
    <row r="1808" spans="23:23" x14ac:dyDescent="0.25">
      <c r="W1808" s="37"/>
    </row>
    <row r="1809" spans="23:23" x14ac:dyDescent="0.25">
      <c r="W1809" s="37"/>
    </row>
    <row r="1810" spans="23:23" x14ac:dyDescent="0.25">
      <c r="W1810" s="37"/>
    </row>
    <row r="1811" spans="23:23" x14ac:dyDescent="0.25">
      <c r="W1811" s="37"/>
    </row>
    <row r="1812" spans="23:23" x14ac:dyDescent="0.25">
      <c r="W1812" s="37"/>
    </row>
    <row r="1813" spans="23:23" x14ac:dyDescent="0.25">
      <c r="W1813" s="37"/>
    </row>
    <row r="1814" spans="23:23" x14ac:dyDescent="0.25">
      <c r="W1814" s="37"/>
    </row>
    <row r="1815" spans="23:23" x14ac:dyDescent="0.25">
      <c r="W1815" s="37"/>
    </row>
    <row r="1816" spans="23:23" x14ac:dyDescent="0.25">
      <c r="W1816" s="37"/>
    </row>
    <row r="1817" spans="23:23" x14ac:dyDescent="0.25">
      <c r="W1817" s="37"/>
    </row>
    <row r="1818" spans="23:23" x14ac:dyDescent="0.25">
      <c r="W1818" s="37"/>
    </row>
    <row r="1819" spans="23:23" x14ac:dyDescent="0.25">
      <c r="W1819" s="37"/>
    </row>
    <row r="1820" spans="23:23" x14ac:dyDescent="0.25">
      <c r="W1820" s="37"/>
    </row>
    <row r="1821" spans="23:23" x14ac:dyDescent="0.25">
      <c r="W1821" s="37"/>
    </row>
    <row r="1822" spans="23:23" x14ac:dyDescent="0.25">
      <c r="W1822" s="37"/>
    </row>
    <row r="1823" spans="23:23" x14ac:dyDescent="0.25">
      <c r="W1823" s="37"/>
    </row>
    <row r="1824" spans="23:23" x14ac:dyDescent="0.25">
      <c r="W1824" s="37"/>
    </row>
    <row r="1825" spans="23:23" x14ac:dyDescent="0.25">
      <c r="W1825" s="37"/>
    </row>
    <row r="1826" spans="23:23" x14ac:dyDescent="0.25">
      <c r="W1826" s="37"/>
    </row>
    <row r="1827" spans="23:23" x14ac:dyDescent="0.25">
      <c r="W1827" s="37"/>
    </row>
    <row r="1828" spans="23:23" x14ac:dyDescent="0.25">
      <c r="W1828" s="37"/>
    </row>
    <row r="1829" spans="23:23" x14ac:dyDescent="0.25">
      <c r="W1829" s="37"/>
    </row>
    <row r="1830" spans="23:23" x14ac:dyDescent="0.25">
      <c r="W1830" s="37"/>
    </row>
    <row r="1831" spans="23:23" x14ac:dyDescent="0.25">
      <c r="W1831" s="37"/>
    </row>
    <row r="1832" spans="23:23" x14ac:dyDescent="0.25">
      <c r="W1832" s="37"/>
    </row>
    <row r="1833" spans="23:23" x14ac:dyDescent="0.25">
      <c r="W1833" s="37"/>
    </row>
    <row r="1834" spans="23:23" x14ac:dyDescent="0.25">
      <c r="W1834" s="37"/>
    </row>
    <row r="1835" spans="23:23" x14ac:dyDescent="0.25">
      <c r="W1835" s="37"/>
    </row>
    <row r="1836" spans="23:23" x14ac:dyDescent="0.25">
      <c r="W1836" s="37"/>
    </row>
    <row r="1837" spans="23:23" x14ac:dyDescent="0.25">
      <c r="W1837" s="37"/>
    </row>
    <row r="1838" spans="23:23" x14ac:dyDescent="0.25">
      <c r="W1838" s="37"/>
    </row>
    <row r="1839" spans="23:23" x14ac:dyDescent="0.25">
      <c r="W1839" s="37"/>
    </row>
    <row r="1840" spans="23:23" x14ac:dyDescent="0.25">
      <c r="W1840" s="37"/>
    </row>
    <row r="1841" spans="23:23" x14ac:dyDescent="0.25">
      <c r="W1841" s="37"/>
    </row>
    <row r="1842" spans="23:23" x14ac:dyDescent="0.25">
      <c r="W1842" s="37"/>
    </row>
    <row r="1843" spans="23:23" x14ac:dyDescent="0.25">
      <c r="W1843" s="37"/>
    </row>
    <row r="1844" spans="23:23" x14ac:dyDescent="0.25">
      <c r="W1844" s="37"/>
    </row>
    <row r="1845" spans="23:23" x14ac:dyDescent="0.25">
      <c r="W1845" s="37"/>
    </row>
    <row r="1846" spans="23:23" x14ac:dyDescent="0.25">
      <c r="W1846" s="37"/>
    </row>
    <row r="1847" spans="23:23" x14ac:dyDescent="0.25">
      <c r="W1847" s="37"/>
    </row>
    <row r="1848" spans="23:23" x14ac:dyDescent="0.25">
      <c r="W1848" s="37"/>
    </row>
    <row r="1849" spans="23:23" x14ac:dyDescent="0.25">
      <c r="W1849" s="37"/>
    </row>
    <row r="1850" spans="23:23" x14ac:dyDescent="0.25">
      <c r="W1850" s="37"/>
    </row>
    <row r="1851" spans="23:23" x14ac:dyDescent="0.25">
      <c r="W1851" s="37"/>
    </row>
    <row r="1852" spans="23:23" x14ac:dyDescent="0.25">
      <c r="W1852" s="37"/>
    </row>
    <row r="1853" spans="23:23" x14ac:dyDescent="0.25">
      <c r="W1853" s="37"/>
    </row>
    <row r="1854" spans="23:23" x14ac:dyDescent="0.25">
      <c r="W1854" s="37"/>
    </row>
    <row r="1855" spans="23:23" x14ac:dyDescent="0.25">
      <c r="W1855" s="37"/>
    </row>
    <row r="1856" spans="23:23" x14ac:dyDescent="0.25">
      <c r="W1856" s="37"/>
    </row>
    <row r="1857" spans="23:23" x14ac:dyDescent="0.25">
      <c r="W1857" s="37"/>
    </row>
    <row r="1858" spans="23:23" x14ac:dyDescent="0.25">
      <c r="W1858" s="37"/>
    </row>
    <row r="1859" spans="23:23" x14ac:dyDescent="0.25">
      <c r="W1859" s="37"/>
    </row>
    <row r="1860" spans="23:23" x14ac:dyDescent="0.25">
      <c r="W1860" s="37"/>
    </row>
    <row r="1861" spans="23:23" x14ac:dyDescent="0.25">
      <c r="W1861" s="37"/>
    </row>
    <row r="1862" spans="23:23" x14ac:dyDescent="0.25">
      <c r="W1862" s="37"/>
    </row>
    <row r="1863" spans="23:23" x14ac:dyDescent="0.25">
      <c r="W1863" s="37"/>
    </row>
    <row r="1864" spans="23:23" x14ac:dyDescent="0.25">
      <c r="W1864" s="37"/>
    </row>
    <row r="1865" spans="23:23" x14ac:dyDescent="0.25">
      <c r="W1865" s="37"/>
    </row>
    <row r="1866" spans="23:23" x14ac:dyDescent="0.25">
      <c r="W1866" s="37"/>
    </row>
    <row r="1867" spans="23:23" x14ac:dyDescent="0.25">
      <c r="W1867" s="37"/>
    </row>
    <row r="1868" spans="23:23" x14ac:dyDescent="0.25">
      <c r="W1868" s="37"/>
    </row>
    <row r="1869" spans="23:23" x14ac:dyDescent="0.25">
      <c r="W1869" s="37"/>
    </row>
    <row r="1870" spans="23:23" x14ac:dyDescent="0.25">
      <c r="W1870" s="37"/>
    </row>
    <row r="1871" spans="23:23" x14ac:dyDescent="0.25">
      <c r="W1871" s="37"/>
    </row>
    <row r="1872" spans="23:23" x14ac:dyDescent="0.25">
      <c r="W1872" s="37"/>
    </row>
    <row r="1873" spans="23:23" x14ac:dyDescent="0.25">
      <c r="W1873" s="37"/>
    </row>
    <row r="1874" spans="23:23" x14ac:dyDescent="0.25">
      <c r="W1874" s="37"/>
    </row>
    <row r="1875" spans="23:23" x14ac:dyDescent="0.25">
      <c r="W1875" s="37"/>
    </row>
    <row r="1876" spans="23:23" x14ac:dyDescent="0.25">
      <c r="W1876" s="37"/>
    </row>
    <row r="1877" spans="23:23" x14ac:dyDescent="0.25">
      <c r="W1877" s="37"/>
    </row>
    <row r="1878" spans="23:23" x14ac:dyDescent="0.25">
      <c r="W1878" s="37"/>
    </row>
    <row r="1879" spans="23:23" x14ac:dyDescent="0.25">
      <c r="W1879" s="37"/>
    </row>
    <row r="1880" spans="23:23" x14ac:dyDescent="0.25">
      <c r="W1880" s="37"/>
    </row>
    <row r="1881" spans="23:23" x14ac:dyDescent="0.25">
      <c r="W1881" s="37"/>
    </row>
    <row r="1882" spans="23:23" x14ac:dyDescent="0.25">
      <c r="W1882" s="37"/>
    </row>
    <row r="1883" spans="23:23" x14ac:dyDescent="0.25">
      <c r="W1883" s="37"/>
    </row>
    <row r="1884" spans="23:23" x14ac:dyDescent="0.25">
      <c r="W1884" s="37"/>
    </row>
    <row r="1885" spans="23:23" x14ac:dyDescent="0.25">
      <c r="W1885" s="37"/>
    </row>
    <row r="1886" spans="23:23" x14ac:dyDescent="0.25">
      <c r="W1886" s="37"/>
    </row>
    <row r="1887" spans="23:23" x14ac:dyDescent="0.25">
      <c r="W1887" s="37"/>
    </row>
    <row r="1888" spans="23:23" x14ac:dyDescent="0.25">
      <c r="W1888" s="37"/>
    </row>
    <row r="1889" spans="23:23" x14ac:dyDescent="0.25">
      <c r="W1889" s="37"/>
    </row>
    <row r="1890" spans="23:23" x14ac:dyDescent="0.25">
      <c r="W1890" s="37"/>
    </row>
    <row r="1891" spans="23:23" x14ac:dyDescent="0.25">
      <c r="W1891" s="37"/>
    </row>
    <row r="1892" spans="23:23" x14ac:dyDescent="0.25">
      <c r="W1892" s="37"/>
    </row>
    <row r="1893" spans="23:23" x14ac:dyDescent="0.25">
      <c r="W1893" s="37"/>
    </row>
    <row r="1894" spans="23:23" x14ac:dyDescent="0.25">
      <c r="W1894" s="37"/>
    </row>
    <row r="1895" spans="23:23" x14ac:dyDescent="0.25">
      <c r="W1895" s="37"/>
    </row>
    <row r="1896" spans="23:23" x14ac:dyDescent="0.25">
      <c r="W1896" s="37"/>
    </row>
    <row r="1897" spans="23:23" x14ac:dyDescent="0.25">
      <c r="W1897" s="37"/>
    </row>
    <row r="1898" spans="23:23" x14ac:dyDescent="0.25">
      <c r="W1898" s="37"/>
    </row>
    <row r="1899" spans="23:23" x14ac:dyDescent="0.25">
      <c r="W1899" s="37"/>
    </row>
    <row r="1900" spans="23:23" x14ac:dyDescent="0.25">
      <c r="W1900" s="37"/>
    </row>
    <row r="1901" spans="23:23" x14ac:dyDescent="0.25">
      <c r="W1901" s="37"/>
    </row>
    <row r="1902" spans="23:23" x14ac:dyDescent="0.25">
      <c r="W1902" s="37"/>
    </row>
    <row r="1903" spans="23:23" x14ac:dyDescent="0.25">
      <c r="W1903" s="37"/>
    </row>
    <row r="1904" spans="23:23" x14ac:dyDescent="0.25">
      <c r="W1904" s="37"/>
    </row>
    <row r="1905" spans="23:23" x14ac:dyDescent="0.25">
      <c r="W1905" s="37"/>
    </row>
    <row r="1906" spans="23:23" x14ac:dyDescent="0.25">
      <c r="W1906" s="37"/>
    </row>
    <row r="1907" spans="23:23" x14ac:dyDescent="0.25">
      <c r="W1907" s="37"/>
    </row>
    <row r="1908" spans="23:23" x14ac:dyDescent="0.25">
      <c r="W1908" s="37"/>
    </row>
    <row r="1909" spans="23:23" x14ac:dyDescent="0.25">
      <c r="W1909" s="37"/>
    </row>
    <row r="1910" spans="23:23" x14ac:dyDescent="0.25">
      <c r="W1910" s="37"/>
    </row>
    <row r="1911" spans="23:23" x14ac:dyDescent="0.25">
      <c r="W1911" s="37"/>
    </row>
    <row r="1912" spans="23:23" x14ac:dyDescent="0.25">
      <c r="W1912" s="37"/>
    </row>
    <row r="1913" spans="23:23" x14ac:dyDescent="0.25">
      <c r="W1913" s="37"/>
    </row>
    <row r="1914" spans="23:23" x14ac:dyDescent="0.25">
      <c r="W1914" s="37"/>
    </row>
    <row r="1915" spans="23:23" x14ac:dyDescent="0.25">
      <c r="W1915" s="37"/>
    </row>
    <row r="1916" spans="23:23" x14ac:dyDescent="0.25">
      <c r="W1916" s="37"/>
    </row>
    <row r="1917" spans="23:23" x14ac:dyDescent="0.25">
      <c r="W1917" s="37"/>
    </row>
    <row r="1918" spans="23:23" x14ac:dyDescent="0.25">
      <c r="W1918" s="37"/>
    </row>
    <row r="1919" spans="23:23" x14ac:dyDescent="0.25">
      <c r="W1919" s="37"/>
    </row>
    <row r="1920" spans="23:23" x14ac:dyDescent="0.25">
      <c r="W1920" s="37"/>
    </row>
    <row r="1921" spans="23:23" x14ac:dyDescent="0.25">
      <c r="W1921" s="37"/>
    </row>
    <row r="1922" spans="23:23" x14ac:dyDescent="0.25">
      <c r="W1922" s="37"/>
    </row>
    <row r="1923" spans="23:23" x14ac:dyDescent="0.25">
      <c r="W1923" s="37"/>
    </row>
    <row r="1924" spans="23:23" x14ac:dyDescent="0.25">
      <c r="W1924" s="37"/>
    </row>
    <row r="1925" spans="23:23" x14ac:dyDescent="0.25">
      <c r="W1925" s="37"/>
    </row>
    <row r="1926" spans="23:23" x14ac:dyDescent="0.25">
      <c r="W1926" s="37"/>
    </row>
    <row r="1927" spans="23:23" x14ac:dyDescent="0.25">
      <c r="W1927" s="37"/>
    </row>
    <row r="1928" spans="23:23" x14ac:dyDescent="0.25">
      <c r="W1928" s="37"/>
    </row>
    <row r="1929" spans="23:23" x14ac:dyDescent="0.25">
      <c r="W1929" s="37"/>
    </row>
    <row r="1930" spans="23:23" x14ac:dyDescent="0.25">
      <c r="W1930" s="37"/>
    </row>
    <row r="1931" spans="23:23" x14ac:dyDescent="0.25">
      <c r="W1931" s="37"/>
    </row>
    <row r="1932" spans="23:23" x14ac:dyDescent="0.25">
      <c r="W1932" s="37"/>
    </row>
    <row r="1933" spans="23:23" x14ac:dyDescent="0.25">
      <c r="W1933" s="37"/>
    </row>
    <row r="1934" spans="23:23" x14ac:dyDescent="0.25">
      <c r="W1934" s="37"/>
    </row>
    <row r="1935" spans="23:23" x14ac:dyDescent="0.25">
      <c r="W1935" s="37"/>
    </row>
    <row r="1936" spans="23:23" x14ac:dyDescent="0.25">
      <c r="W1936" s="37"/>
    </row>
    <row r="1937" spans="23:23" x14ac:dyDescent="0.25">
      <c r="W1937" s="37"/>
    </row>
    <row r="1938" spans="23:23" x14ac:dyDescent="0.25">
      <c r="W1938" s="37"/>
    </row>
    <row r="1939" spans="23:23" x14ac:dyDescent="0.25">
      <c r="W1939" s="37"/>
    </row>
    <row r="1940" spans="23:23" x14ac:dyDescent="0.25">
      <c r="W1940" s="37"/>
    </row>
    <row r="1941" spans="23:23" x14ac:dyDescent="0.25">
      <c r="W1941" s="37"/>
    </row>
    <row r="1942" spans="23:23" x14ac:dyDescent="0.25">
      <c r="W1942" s="37"/>
    </row>
    <row r="1943" spans="23:23" x14ac:dyDescent="0.25">
      <c r="W1943" s="37"/>
    </row>
    <row r="1944" spans="23:23" x14ac:dyDescent="0.25">
      <c r="W1944" s="37"/>
    </row>
    <row r="1945" spans="23:23" x14ac:dyDescent="0.25">
      <c r="W1945" s="37"/>
    </row>
    <row r="1946" spans="23:23" x14ac:dyDescent="0.25">
      <c r="W1946" s="37"/>
    </row>
    <row r="1947" spans="23:23" x14ac:dyDescent="0.25">
      <c r="W1947" s="37"/>
    </row>
    <row r="1948" spans="23:23" x14ac:dyDescent="0.25">
      <c r="W1948" s="37"/>
    </row>
    <row r="1949" spans="23:23" x14ac:dyDescent="0.25">
      <c r="W1949" s="37"/>
    </row>
    <row r="1950" spans="23:23" x14ac:dyDescent="0.25">
      <c r="W1950" s="37"/>
    </row>
    <row r="1951" spans="23:23" x14ac:dyDescent="0.25">
      <c r="W1951" s="37"/>
    </row>
    <row r="1952" spans="23:23" x14ac:dyDescent="0.25">
      <c r="W1952" s="37"/>
    </row>
    <row r="1953" spans="23:23" x14ac:dyDescent="0.25">
      <c r="W1953" s="37"/>
    </row>
    <row r="1954" spans="23:23" x14ac:dyDescent="0.25">
      <c r="W1954" s="37"/>
    </row>
    <row r="1955" spans="23:23" x14ac:dyDescent="0.25">
      <c r="W1955" s="37"/>
    </row>
    <row r="1956" spans="23:23" x14ac:dyDescent="0.25">
      <c r="W1956" s="37"/>
    </row>
    <row r="1957" spans="23:23" x14ac:dyDescent="0.25">
      <c r="W1957" s="37"/>
    </row>
    <row r="1958" spans="23:23" x14ac:dyDescent="0.25">
      <c r="W1958" s="37"/>
    </row>
    <row r="1959" spans="23:23" x14ac:dyDescent="0.25">
      <c r="W1959" s="37"/>
    </row>
    <row r="1960" spans="23:23" x14ac:dyDescent="0.25">
      <c r="W1960" s="37"/>
    </row>
    <row r="1961" spans="23:23" x14ac:dyDescent="0.25">
      <c r="W1961" s="37"/>
    </row>
    <row r="1962" spans="23:23" x14ac:dyDescent="0.25">
      <c r="W1962" s="37"/>
    </row>
    <row r="1963" spans="23:23" x14ac:dyDescent="0.25">
      <c r="W1963" s="37"/>
    </row>
    <row r="1964" spans="23:23" x14ac:dyDescent="0.25">
      <c r="W1964" s="37"/>
    </row>
    <row r="1965" spans="23:23" x14ac:dyDescent="0.25">
      <c r="W1965" s="37"/>
    </row>
    <row r="1966" spans="23:23" x14ac:dyDescent="0.25">
      <c r="W1966" s="37"/>
    </row>
    <row r="1967" spans="23:23" x14ac:dyDescent="0.25">
      <c r="W1967" s="37"/>
    </row>
    <row r="1968" spans="23:23" x14ac:dyDescent="0.25">
      <c r="W1968" s="37"/>
    </row>
    <row r="1969" spans="23:23" x14ac:dyDescent="0.25">
      <c r="W1969" s="37"/>
    </row>
    <row r="1970" spans="23:23" x14ac:dyDescent="0.25">
      <c r="W1970" s="37"/>
    </row>
    <row r="1971" spans="23:23" x14ac:dyDescent="0.25">
      <c r="W1971" s="37"/>
    </row>
    <row r="1972" spans="23:23" x14ac:dyDescent="0.25">
      <c r="W1972" s="37"/>
    </row>
    <row r="1973" spans="23:23" x14ac:dyDescent="0.25">
      <c r="W1973" s="37"/>
    </row>
    <row r="1974" spans="23:23" x14ac:dyDescent="0.25">
      <c r="W1974" s="37"/>
    </row>
    <row r="1975" spans="23:23" x14ac:dyDescent="0.25">
      <c r="W1975" s="37"/>
    </row>
    <row r="1976" spans="23:23" x14ac:dyDescent="0.25">
      <c r="W1976" s="37"/>
    </row>
    <row r="1977" spans="23:23" x14ac:dyDescent="0.25">
      <c r="W1977" s="37"/>
    </row>
    <row r="1978" spans="23:23" x14ac:dyDescent="0.25">
      <c r="W1978" s="37"/>
    </row>
    <row r="1979" spans="23:23" x14ac:dyDescent="0.25">
      <c r="W1979" s="37"/>
    </row>
    <row r="1980" spans="23:23" x14ac:dyDescent="0.25">
      <c r="W1980" s="37"/>
    </row>
    <row r="1981" spans="23:23" x14ac:dyDescent="0.25">
      <c r="W1981" s="37"/>
    </row>
    <row r="1982" spans="23:23" x14ac:dyDescent="0.25">
      <c r="W1982" s="37"/>
    </row>
    <row r="1983" spans="23:23" x14ac:dyDescent="0.25">
      <c r="W1983" s="37"/>
    </row>
    <row r="1984" spans="23:23" x14ac:dyDescent="0.25">
      <c r="W1984" s="37"/>
    </row>
    <row r="1985" spans="23:23" x14ac:dyDescent="0.25">
      <c r="W1985" s="37"/>
    </row>
    <row r="1986" spans="23:23" x14ac:dyDescent="0.25">
      <c r="W1986" s="37"/>
    </row>
    <row r="1987" spans="23:23" x14ac:dyDescent="0.25">
      <c r="W1987" s="37"/>
    </row>
    <row r="1988" spans="23:23" x14ac:dyDescent="0.25">
      <c r="W1988" s="37"/>
    </row>
    <row r="1989" spans="23:23" x14ac:dyDescent="0.25">
      <c r="W1989" s="37"/>
    </row>
    <row r="1990" spans="23:23" x14ac:dyDescent="0.25">
      <c r="W1990" s="37"/>
    </row>
    <row r="1991" spans="23:23" x14ac:dyDescent="0.25">
      <c r="W1991" s="37"/>
    </row>
    <row r="1992" spans="23:23" x14ac:dyDescent="0.25">
      <c r="W1992" s="37"/>
    </row>
    <row r="1993" spans="23:23" x14ac:dyDescent="0.25">
      <c r="W1993" s="37"/>
    </row>
    <row r="1994" spans="23:23" x14ac:dyDescent="0.25">
      <c r="W1994" s="37"/>
    </row>
    <row r="1995" spans="23:23" x14ac:dyDescent="0.25">
      <c r="W1995" s="37"/>
    </row>
    <row r="1996" spans="23:23" x14ac:dyDescent="0.25">
      <c r="W1996" s="37"/>
    </row>
    <row r="1997" spans="23:23" x14ac:dyDescent="0.25">
      <c r="W1997" s="37"/>
    </row>
    <row r="1998" spans="23:23" x14ac:dyDescent="0.25">
      <c r="W1998" s="37"/>
    </row>
    <row r="1999" spans="23:23" x14ac:dyDescent="0.25">
      <c r="W1999" s="37"/>
    </row>
    <row r="2000" spans="23:23" x14ac:dyDescent="0.25">
      <c r="W2000" s="37"/>
    </row>
    <row r="2001" spans="23:23" x14ac:dyDescent="0.25">
      <c r="W2001" s="37"/>
    </row>
    <row r="2002" spans="23:23" x14ac:dyDescent="0.25">
      <c r="W2002" s="37"/>
    </row>
    <row r="2003" spans="23:23" x14ac:dyDescent="0.25">
      <c r="W2003" s="37"/>
    </row>
    <row r="2004" spans="23:23" x14ac:dyDescent="0.25">
      <c r="W2004" s="37"/>
    </row>
    <row r="2005" spans="23:23" x14ac:dyDescent="0.25">
      <c r="W2005" s="37"/>
    </row>
    <row r="2006" spans="23:23" x14ac:dyDescent="0.25">
      <c r="W2006" s="37"/>
    </row>
    <row r="2007" spans="23:23" x14ac:dyDescent="0.25">
      <c r="W2007" s="37"/>
    </row>
    <row r="2008" spans="23:23" x14ac:dyDescent="0.25">
      <c r="W2008" s="37"/>
    </row>
    <row r="2009" spans="23:23" x14ac:dyDescent="0.25">
      <c r="W2009" s="37"/>
    </row>
    <row r="2010" spans="23:23" x14ac:dyDescent="0.25">
      <c r="W2010" s="37"/>
    </row>
    <row r="2011" spans="23:23" x14ac:dyDescent="0.25">
      <c r="W2011" s="37"/>
    </row>
    <row r="2012" spans="23:23" x14ac:dyDescent="0.25">
      <c r="W2012" s="37"/>
    </row>
    <row r="2013" spans="23:23" x14ac:dyDescent="0.25">
      <c r="W2013" s="37"/>
    </row>
    <row r="2014" spans="23:23" x14ac:dyDescent="0.25">
      <c r="W2014" s="37"/>
    </row>
    <row r="2015" spans="23:23" x14ac:dyDescent="0.25">
      <c r="W2015" s="37"/>
    </row>
    <row r="2016" spans="23:23" x14ac:dyDescent="0.25">
      <c r="W2016" s="37"/>
    </row>
    <row r="2017" spans="23:23" x14ac:dyDescent="0.25">
      <c r="W2017" s="37"/>
    </row>
    <row r="2018" spans="23:23" x14ac:dyDescent="0.25">
      <c r="W2018" s="37"/>
    </row>
    <row r="2019" spans="23:23" x14ac:dyDescent="0.25">
      <c r="W2019" s="37"/>
    </row>
    <row r="2020" spans="23:23" x14ac:dyDescent="0.25">
      <c r="W2020" s="37"/>
    </row>
    <row r="2021" spans="23:23" x14ac:dyDescent="0.25">
      <c r="W2021" s="37"/>
    </row>
    <row r="2022" spans="23:23" x14ac:dyDescent="0.25">
      <c r="W2022" s="37"/>
    </row>
    <row r="2023" spans="23:23" x14ac:dyDescent="0.25">
      <c r="W2023" s="37"/>
    </row>
    <row r="2024" spans="23:23" x14ac:dyDescent="0.25">
      <c r="W2024" s="37"/>
    </row>
    <row r="2025" spans="23:23" x14ac:dyDescent="0.25">
      <c r="W2025" s="37"/>
    </row>
    <row r="2026" spans="23:23" x14ac:dyDescent="0.25">
      <c r="W2026" s="37"/>
    </row>
    <row r="2027" spans="23:23" x14ac:dyDescent="0.25">
      <c r="W2027" s="37"/>
    </row>
    <row r="2028" spans="23:23" x14ac:dyDescent="0.25">
      <c r="W2028" s="37"/>
    </row>
    <row r="2029" spans="23:23" x14ac:dyDescent="0.25">
      <c r="W2029" s="37"/>
    </row>
    <row r="2030" spans="23:23" x14ac:dyDescent="0.25">
      <c r="W2030" s="37"/>
    </row>
    <row r="2031" spans="23:23" x14ac:dyDescent="0.25">
      <c r="W2031" s="37"/>
    </row>
    <row r="2032" spans="23:23" x14ac:dyDescent="0.25">
      <c r="W2032" s="37"/>
    </row>
    <row r="2033" spans="23:23" x14ac:dyDescent="0.25">
      <c r="W2033" s="37"/>
    </row>
    <row r="2034" spans="23:23" x14ac:dyDescent="0.25">
      <c r="W2034" s="37"/>
    </row>
    <row r="2035" spans="23:23" x14ac:dyDescent="0.25">
      <c r="W2035" s="37"/>
    </row>
    <row r="2036" spans="23:23" x14ac:dyDescent="0.25">
      <c r="W2036" s="37"/>
    </row>
    <row r="2037" spans="23:23" x14ac:dyDescent="0.25">
      <c r="W2037" s="37"/>
    </row>
    <row r="2038" spans="23:23" x14ac:dyDescent="0.25">
      <c r="W2038" s="37"/>
    </row>
    <row r="2039" spans="23:23" x14ac:dyDescent="0.25">
      <c r="W2039" s="37"/>
    </row>
    <row r="2040" spans="23:23" x14ac:dyDescent="0.25">
      <c r="W2040" s="37"/>
    </row>
    <row r="2041" spans="23:23" x14ac:dyDescent="0.25">
      <c r="W2041" s="37"/>
    </row>
    <row r="2042" spans="23:23" x14ac:dyDescent="0.25">
      <c r="W2042" s="37"/>
    </row>
    <row r="2043" spans="23:23" x14ac:dyDescent="0.25">
      <c r="W2043" s="37"/>
    </row>
    <row r="2044" spans="23:23" x14ac:dyDescent="0.25">
      <c r="W2044" s="37"/>
    </row>
    <row r="2045" spans="23:23" x14ac:dyDescent="0.25">
      <c r="W2045" s="37"/>
    </row>
    <row r="2046" spans="23:23" x14ac:dyDescent="0.25">
      <c r="W2046" s="37"/>
    </row>
    <row r="2047" spans="23:23" x14ac:dyDescent="0.25">
      <c r="W2047" s="37"/>
    </row>
    <row r="2048" spans="23:23" x14ac:dyDescent="0.25">
      <c r="W2048" s="37"/>
    </row>
    <row r="2049" spans="23:23" x14ac:dyDescent="0.25">
      <c r="W2049" s="37"/>
    </row>
    <row r="2050" spans="23:23" x14ac:dyDescent="0.25">
      <c r="W2050" s="37"/>
    </row>
    <row r="2051" spans="23:23" x14ac:dyDescent="0.25">
      <c r="W2051" s="37"/>
    </row>
    <row r="2052" spans="23:23" x14ac:dyDescent="0.25">
      <c r="W2052" s="37"/>
    </row>
    <row r="2053" spans="23:23" x14ac:dyDescent="0.25">
      <c r="W2053" s="37"/>
    </row>
    <row r="2054" spans="23:23" x14ac:dyDescent="0.25">
      <c r="W2054" s="37"/>
    </row>
    <row r="2055" spans="23:23" x14ac:dyDescent="0.25">
      <c r="W2055" s="37"/>
    </row>
    <row r="2056" spans="23:23" x14ac:dyDescent="0.25">
      <c r="W2056" s="37"/>
    </row>
    <row r="2057" spans="23:23" x14ac:dyDescent="0.25">
      <c r="W2057" s="37"/>
    </row>
    <row r="2058" spans="23:23" x14ac:dyDescent="0.25">
      <c r="W2058" s="37"/>
    </row>
    <row r="2059" spans="23:23" x14ac:dyDescent="0.25">
      <c r="W2059" s="37"/>
    </row>
    <row r="2060" spans="23:23" x14ac:dyDescent="0.25">
      <c r="W2060" s="37"/>
    </row>
    <row r="2061" spans="23:23" x14ac:dyDescent="0.25">
      <c r="W2061" s="37"/>
    </row>
    <row r="2062" spans="23:23" x14ac:dyDescent="0.25">
      <c r="W2062" s="37"/>
    </row>
    <row r="2063" spans="23:23" x14ac:dyDescent="0.25">
      <c r="W2063" s="37"/>
    </row>
    <row r="2064" spans="23:23" x14ac:dyDescent="0.25">
      <c r="W2064" s="37"/>
    </row>
    <row r="2065" spans="23:23" x14ac:dyDescent="0.25">
      <c r="W2065" s="37"/>
    </row>
    <row r="2066" spans="23:23" x14ac:dyDescent="0.25">
      <c r="W2066" s="37"/>
    </row>
    <row r="2067" spans="23:23" x14ac:dyDescent="0.25">
      <c r="W2067" s="37"/>
    </row>
    <row r="2068" spans="23:23" x14ac:dyDescent="0.25">
      <c r="W2068" s="37"/>
    </row>
    <row r="2069" spans="23:23" x14ac:dyDescent="0.25">
      <c r="W2069" s="37"/>
    </row>
    <row r="2070" spans="23:23" x14ac:dyDescent="0.25">
      <c r="W2070" s="37"/>
    </row>
    <row r="2071" spans="23:23" x14ac:dyDescent="0.25">
      <c r="W2071" s="37"/>
    </row>
    <row r="2072" spans="23:23" x14ac:dyDescent="0.25">
      <c r="W2072" s="37"/>
    </row>
    <row r="2073" spans="23:23" x14ac:dyDescent="0.25">
      <c r="W2073" s="37"/>
    </row>
    <row r="2074" spans="23:23" x14ac:dyDescent="0.25">
      <c r="W2074" s="37"/>
    </row>
    <row r="2075" spans="23:23" x14ac:dyDescent="0.25">
      <c r="W2075" s="37"/>
    </row>
    <row r="2076" spans="23:23" x14ac:dyDescent="0.25">
      <c r="W2076" s="37"/>
    </row>
    <row r="2077" spans="23:23" x14ac:dyDescent="0.25">
      <c r="W2077" s="37"/>
    </row>
    <row r="2078" spans="23:23" x14ac:dyDescent="0.25">
      <c r="W2078" s="37"/>
    </row>
    <row r="2079" spans="23:23" x14ac:dyDescent="0.25">
      <c r="W2079" s="37"/>
    </row>
    <row r="2080" spans="23:23" x14ac:dyDescent="0.25">
      <c r="W2080" s="37"/>
    </row>
    <row r="2081" spans="23:23" x14ac:dyDescent="0.25">
      <c r="W2081" s="37"/>
    </row>
    <row r="2082" spans="23:23" x14ac:dyDescent="0.25">
      <c r="W2082" s="37"/>
    </row>
    <row r="2083" spans="23:23" x14ac:dyDescent="0.25">
      <c r="W2083" s="37"/>
    </row>
    <row r="2084" spans="23:23" x14ac:dyDescent="0.25">
      <c r="W2084" s="37"/>
    </row>
    <row r="2085" spans="23:23" x14ac:dyDescent="0.25">
      <c r="W2085" s="37"/>
    </row>
    <row r="2086" spans="23:23" x14ac:dyDescent="0.25">
      <c r="W2086" s="37"/>
    </row>
    <row r="2087" spans="23:23" x14ac:dyDescent="0.25">
      <c r="W2087" s="37"/>
    </row>
    <row r="2088" spans="23:23" x14ac:dyDescent="0.25">
      <c r="W2088" s="37"/>
    </row>
    <row r="2089" spans="23:23" x14ac:dyDescent="0.25">
      <c r="W2089" s="37"/>
    </row>
    <row r="2090" spans="23:23" x14ac:dyDescent="0.25">
      <c r="W2090" s="37"/>
    </row>
    <row r="2091" spans="23:23" x14ac:dyDescent="0.25">
      <c r="W2091" s="37"/>
    </row>
    <row r="2092" spans="23:23" x14ac:dyDescent="0.25">
      <c r="W2092" s="37"/>
    </row>
    <row r="2093" spans="23:23" x14ac:dyDescent="0.25">
      <c r="W2093" s="37"/>
    </row>
    <row r="2094" spans="23:23" x14ac:dyDescent="0.25">
      <c r="W2094" s="37"/>
    </row>
    <row r="2095" spans="23:23" x14ac:dyDescent="0.25">
      <c r="W2095" s="37"/>
    </row>
    <row r="2096" spans="23:23" x14ac:dyDescent="0.25">
      <c r="W2096" s="37"/>
    </row>
    <row r="2097" spans="23:23" x14ac:dyDescent="0.25">
      <c r="W2097" s="37"/>
    </row>
    <row r="2098" spans="23:23" x14ac:dyDescent="0.25">
      <c r="W2098" s="37"/>
    </row>
    <row r="2099" spans="23:23" x14ac:dyDescent="0.25">
      <c r="W2099" s="37"/>
    </row>
    <row r="2100" spans="23:23" x14ac:dyDescent="0.25">
      <c r="W2100" s="37"/>
    </row>
    <row r="2101" spans="23:23" x14ac:dyDescent="0.25">
      <c r="W2101" s="37"/>
    </row>
    <row r="2102" spans="23:23" x14ac:dyDescent="0.25">
      <c r="W2102" s="37"/>
    </row>
    <row r="2103" spans="23:23" x14ac:dyDescent="0.25">
      <c r="W2103" s="37"/>
    </row>
    <row r="2104" spans="23:23" x14ac:dyDescent="0.25">
      <c r="W2104" s="37"/>
    </row>
    <row r="2105" spans="23:23" x14ac:dyDescent="0.25">
      <c r="W2105" s="37"/>
    </row>
    <row r="2106" spans="23:23" x14ac:dyDescent="0.25">
      <c r="W2106" s="37"/>
    </row>
    <row r="2107" spans="23:23" x14ac:dyDescent="0.25">
      <c r="W2107" s="37"/>
    </row>
    <row r="2108" spans="23:23" x14ac:dyDescent="0.25">
      <c r="W2108" s="37"/>
    </row>
    <row r="2109" spans="23:23" x14ac:dyDescent="0.25">
      <c r="W2109" s="37"/>
    </row>
    <row r="2110" spans="23:23" x14ac:dyDescent="0.25">
      <c r="W2110" s="37"/>
    </row>
    <row r="2111" spans="23:23" x14ac:dyDescent="0.25">
      <c r="W2111" s="37"/>
    </row>
    <row r="2112" spans="23:23" x14ac:dyDescent="0.25">
      <c r="W2112" s="37"/>
    </row>
    <row r="2113" spans="23:23" x14ac:dyDescent="0.25">
      <c r="W2113" s="37"/>
    </row>
    <row r="2114" spans="23:23" x14ac:dyDescent="0.25">
      <c r="W2114" s="37"/>
    </row>
    <row r="2115" spans="23:23" x14ac:dyDescent="0.25">
      <c r="W2115" s="37"/>
    </row>
    <row r="2116" spans="23:23" x14ac:dyDescent="0.25">
      <c r="W2116" s="37"/>
    </row>
    <row r="2117" spans="23:23" x14ac:dyDescent="0.25">
      <c r="W2117" s="37"/>
    </row>
    <row r="2118" spans="23:23" x14ac:dyDescent="0.25">
      <c r="W2118" s="37"/>
    </row>
    <row r="2119" spans="23:23" x14ac:dyDescent="0.25">
      <c r="W2119" s="37"/>
    </row>
    <row r="2120" spans="23:23" x14ac:dyDescent="0.25">
      <c r="W2120" s="37"/>
    </row>
    <row r="2121" spans="23:23" x14ac:dyDescent="0.25">
      <c r="W2121" s="37"/>
    </row>
    <row r="2122" spans="23:23" x14ac:dyDescent="0.25">
      <c r="W2122" s="37"/>
    </row>
    <row r="2123" spans="23:23" x14ac:dyDescent="0.25">
      <c r="W2123" s="37"/>
    </row>
    <row r="2124" spans="23:23" x14ac:dyDescent="0.25">
      <c r="W2124" s="37"/>
    </row>
    <row r="2125" spans="23:23" x14ac:dyDescent="0.25">
      <c r="W2125" s="37"/>
    </row>
    <row r="2126" spans="23:23" x14ac:dyDescent="0.25">
      <c r="W2126" s="37"/>
    </row>
    <row r="2127" spans="23:23" x14ac:dyDescent="0.25">
      <c r="W2127" s="37"/>
    </row>
    <row r="2128" spans="23:23" x14ac:dyDescent="0.25">
      <c r="W2128" s="37"/>
    </row>
    <row r="2129" spans="23:23" x14ac:dyDescent="0.25">
      <c r="W2129" s="37"/>
    </row>
    <row r="2130" spans="23:23" x14ac:dyDescent="0.25">
      <c r="W2130" s="37"/>
    </row>
    <row r="2131" spans="23:23" x14ac:dyDescent="0.25">
      <c r="W2131" s="37"/>
    </row>
    <row r="2132" spans="23:23" x14ac:dyDescent="0.25">
      <c r="W2132" s="37"/>
    </row>
    <row r="2133" spans="23:23" x14ac:dyDescent="0.25">
      <c r="W2133" s="37"/>
    </row>
    <row r="2134" spans="23:23" x14ac:dyDescent="0.25">
      <c r="W2134" s="37"/>
    </row>
    <row r="2135" spans="23:23" x14ac:dyDescent="0.25">
      <c r="W2135" s="37"/>
    </row>
    <row r="2136" spans="23:23" x14ac:dyDescent="0.25">
      <c r="W2136" s="37"/>
    </row>
    <row r="2137" spans="23:23" x14ac:dyDescent="0.25">
      <c r="W2137" s="37"/>
    </row>
    <row r="2138" spans="23:23" x14ac:dyDescent="0.25">
      <c r="W2138" s="37"/>
    </row>
    <row r="2139" spans="23:23" x14ac:dyDescent="0.25">
      <c r="W2139" s="37"/>
    </row>
    <row r="2140" spans="23:23" x14ac:dyDescent="0.25">
      <c r="W2140" s="37"/>
    </row>
    <row r="2141" spans="23:23" x14ac:dyDescent="0.25">
      <c r="W2141" s="37"/>
    </row>
    <row r="2142" spans="23:23" x14ac:dyDescent="0.25">
      <c r="W2142" s="37"/>
    </row>
    <row r="2143" spans="23:23" x14ac:dyDescent="0.25">
      <c r="W2143" s="37"/>
    </row>
    <row r="2144" spans="23:23" x14ac:dyDescent="0.25">
      <c r="W2144" s="37"/>
    </row>
    <row r="2145" spans="23:23" x14ac:dyDescent="0.25">
      <c r="W2145" s="37"/>
    </row>
    <row r="2146" spans="23:23" x14ac:dyDescent="0.25">
      <c r="W2146" s="37"/>
    </row>
    <row r="2147" spans="23:23" x14ac:dyDescent="0.25">
      <c r="W2147" s="37"/>
    </row>
    <row r="2148" spans="23:23" x14ac:dyDescent="0.25">
      <c r="W2148" s="37"/>
    </row>
    <row r="2149" spans="23:23" x14ac:dyDescent="0.25">
      <c r="W2149" s="37"/>
    </row>
    <row r="2150" spans="23:23" x14ac:dyDescent="0.25">
      <c r="W2150" s="37"/>
    </row>
    <row r="2151" spans="23:23" x14ac:dyDescent="0.25">
      <c r="W2151" s="37"/>
    </row>
    <row r="2152" spans="23:23" x14ac:dyDescent="0.25">
      <c r="W2152" s="37"/>
    </row>
    <row r="2153" spans="23:23" x14ac:dyDescent="0.25">
      <c r="W2153" s="37"/>
    </row>
    <row r="2154" spans="23:23" x14ac:dyDescent="0.25">
      <c r="W2154" s="37"/>
    </row>
    <row r="2155" spans="23:23" x14ac:dyDescent="0.25">
      <c r="W2155" s="37"/>
    </row>
    <row r="2156" spans="23:23" x14ac:dyDescent="0.25">
      <c r="W2156" s="37"/>
    </row>
    <row r="2157" spans="23:23" x14ac:dyDescent="0.25">
      <c r="W2157" s="37"/>
    </row>
    <row r="2158" spans="23:23" x14ac:dyDescent="0.25">
      <c r="W2158" s="37"/>
    </row>
    <row r="2159" spans="23:23" x14ac:dyDescent="0.25">
      <c r="W2159" s="37"/>
    </row>
    <row r="2160" spans="23:23" x14ac:dyDescent="0.25">
      <c r="W2160" s="37"/>
    </row>
    <row r="2161" spans="23:23" x14ac:dyDescent="0.25">
      <c r="W2161" s="37"/>
    </row>
    <row r="2162" spans="23:23" x14ac:dyDescent="0.25">
      <c r="W2162" s="37"/>
    </row>
    <row r="2163" spans="23:23" x14ac:dyDescent="0.25">
      <c r="W2163" s="37"/>
    </row>
    <row r="2164" spans="23:23" x14ac:dyDescent="0.25">
      <c r="W2164" s="37"/>
    </row>
    <row r="2165" spans="23:23" x14ac:dyDescent="0.25">
      <c r="W2165" s="37"/>
    </row>
    <row r="2166" spans="23:23" x14ac:dyDescent="0.25">
      <c r="W2166" s="37"/>
    </row>
    <row r="2167" spans="23:23" x14ac:dyDescent="0.25">
      <c r="W2167" s="37"/>
    </row>
    <row r="2168" spans="23:23" x14ac:dyDescent="0.25">
      <c r="W2168" s="37"/>
    </row>
    <row r="2169" spans="23:23" x14ac:dyDescent="0.25">
      <c r="W2169" s="37"/>
    </row>
    <row r="2170" spans="23:23" x14ac:dyDescent="0.25">
      <c r="W2170" s="37"/>
    </row>
    <row r="2171" spans="23:23" x14ac:dyDescent="0.25">
      <c r="W2171" s="37"/>
    </row>
    <row r="2172" spans="23:23" x14ac:dyDescent="0.25">
      <c r="W2172" s="37"/>
    </row>
    <row r="2173" spans="23:23" x14ac:dyDescent="0.25">
      <c r="W2173" s="37"/>
    </row>
    <row r="2174" spans="23:23" x14ac:dyDescent="0.25">
      <c r="W2174" s="37"/>
    </row>
    <row r="2175" spans="23:23" x14ac:dyDescent="0.25">
      <c r="W2175" s="37"/>
    </row>
    <row r="2176" spans="23:23" x14ac:dyDescent="0.25">
      <c r="W2176" s="37"/>
    </row>
    <row r="2177" spans="23:23" x14ac:dyDescent="0.25">
      <c r="W2177" s="37"/>
    </row>
    <row r="2178" spans="23:23" x14ac:dyDescent="0.25">
      <c r="W2178" s="37"/>
    </row>
    <row r="2179" spans="23:23" x14ac:dyDescent="0.25">
      <c r="W2179" s="37"/>
    </row>
    <row r="2180" spans="23:23" x14ac:dyDescent="0.25">
      <c r="W2180" s="37"/>
    </row>
    <row r="2181" spans="23:23" x14ac:dyDescent="0.25">
      <c r="W2181" s="37"/>
    </row>
    <row r="2182" spans="23:23" x14ac:dyDescent="0.25">
      <c r="W2182" s="37"/>
    </row>
    <row r="2183" spans="23:23" x14ac:dyDescent="0.25">
      <c r="W2183" s="37"/>
    </row>
    <row r="2184" spans="23:23" x14ac:dyDescent="0.25">
      <c r="W2184" s="37"/>
    </row>
    <row r="2185" spans="23:23" x14ac:dyDescent="0.25">
      <c r="W2185" s="37"/>
    </row>
    <row r="2186" spans="23:23" x14ac:dyDescent="0.25">
      <c r="W2186" s="37"/>
    </row>
    <row r="2187" spans="23:23" x14ac:dyDescent="0.25">
      <c r="W2187" s="37"/>
    </row>
    <row r="2188" spans="23:23" x14ac:dyDescent="0.25">
      <c r="W2188" s="37"/>
    </row>
    <row r="2189" spans="23:23" x14ac:dyDescent="0.25">
      <c r="W2189" s="37"/>
    </row>
    <row r="2190" spans="23:23" x14ac:dyDescent="0.25">
      <c r="W2190" s="37"/>
    </row>
    <row r="2191" spans="23:23" x14ac:dyDescent="0.25">
      <c r="W2191" s="37"/>
    </row>
    <row r="2192" spans="23:23" x14ac:dyDescent="0.25">
      <c r="W2192" s="37"/>
    </row>
    <row r="2193" spans="23:23" x14ac:dyDescent="0.25">
      <c r="W2193" s="37"/>
    </row>
    <row r="2194" spans="23:23" x14ac:dyDescent="0.25">
      <c r="W2194" s="37"/>
    </row>
    <row r="2195" spans="23:23" x14ac:dyDescent="0.25">
      <c r="W2195" s="37"/>
    </row>
    <row r="2196" spans="23:23" x14ac:dyDescent="0.25">
      <c r="W2196" s="37"/>
    </row>
    <row r="2197" spans="23:23" x14ac:dyDescent="0.25">
      <c r="W2197" s="37"/>
    </row>
    <row r="2198" spans="23:23" x14ac:dyDescent="0.25">
      <c r="W2198" s="37"/>
    </row>
    <row r="2199" spans="23:23" x14ac:dyDescent="0.25">
      <c r="W2199" s="37"/>
    </row>
    <row r="2200" spans="23:23" x14ac:dyDescent="0.25">
      <c r="W2200" s="37"/>
    </row>
    <row r="2201" spans="23:23" x14ac:dyDescent="0.25">
      <c r="W2201" s="37"/>
    </row>
    <row r="2202" spans="23:23" x14ac:dyDescent="0.25">
      <c r="W2202" s="37"/>
    </row>
    <row r="2203" spans="23:23" x14ac:dyDescent="0.25">
      <c r="W2203" s="37"/>
    </row>
    <row r="2204" spans="23:23" x14ac:dyDescent="0.25">
      <c r="W2204" s="37"/>
    </row>
    <row r="2205" spans="23:23" x14ac:dyDescent="0.25">
      <c r="W2205" s="37"/>
    </row>
    <row r="2206" spans="23:23" x14ac:dyDescent="0.25">
      <c r="W2206" s="37"/>
    </row>
    <row r="2207" spans="23:23" x14ac:dyDescent="0.25">
      <c r="W2207" s="37"/>
    </row>
    <row r="2208" spans="23:23" x14ac:dyDescent="0.25">
      <c r="W2208" s="37"/>
    </row>
    <row r="2209" spans="23:23" x14ac:dyDescent="0.25">
      <c r="W2209" s="37"/>
    </row>
    <row r="2210" spans="23:23" x14ac:dyDescent="0.25">
      <c r="W2210" s="37"/>
    </row>
    <row r="2211" spans="23:23" x14ac:dyDescent="0.25">
      <c r="W2211" s="37"/>
    </row>
    <row r="2212" spans="23:23" x14ac:dyDescent="0.25">
      <c r="W2212" s="37"/>
    </row>
    <row r="2213" spans="23:23" x14ac:dyDescent="0.25">
      <c r="W2213" s="37"/>
    </row>
    <row r="2214" spans="23:23" x14ac:dyDescent="0.25">
      <c r="W2214" s="37"/>
    </row>
    <row r="2215" spans="23:23" x14ac:dyDescent="0.25">
      <c r="W2215" s="37"/>
    </row>
    <row r="2216" spans="23:23" x14ac:dyDescent="0.25">
      <c r="W2216" s="37"/>
    </row>
    <row r="2217" spans="23:23" x14ac:dyDescent="0.25">
      <c r="W2217" s="37"/>
    </row>
    <row r="2218" spans="23:23" x14ac:dyDescent="0.25">
      <c r="W2218" s="37"/>
    </row>
    <row r="2219" spans="23:23" x14ac:dyDescent="0.25">
      <c r="W2219" s="37"/>
    </row>
    <row r="2220" spans="23:23" x14ac:dyDescent="0.25">
      <c r="W2220" s="37"/>
    </row>
    <row r="2221" spans="23:23" x14ac:dyDescent="0.25">
      <c r="W2221" s="37"/>
    </row>
    <row r="2222" spans="23:23" x14ac:dyDescent="0.25">
      <c r="W2222" s="37"/>
    </row>
    <row r="2223" spans="23:23" x14ac:dyDescent="0.25">
      <c r="W2223" s="37"/>
    </row>
    <row r="2224" spans="23:23" x14ac:dyDescent="0.25">
      <c r="W2224" s="37"/>
    </row>
    <row r="2225" spans="23:23" x14ac:dyDescent="0.25">
      <c r="W2225" s="37"/>
    </row>
    <row r="2226" spans="23:23" x14ac:dyDescent="0.25">
      <c r="W2226" s="37"/>
    </row>
    <row r="2227" spans="23:23" x14ac:dyDescent="0.25">
      <c r="W2227" s="37"/>
    </row>
    <row r="2228" spans="23:23" x14ac:dyDescent="0.25">
      <c r="W2228" s="37"/>
    </row>
    <row r="2229" spans="23:23" x14ac:dyDescent="0.25">
      <c r="W2229" s="37"/>
    </row>
    <row r="2230" spans="23:23" x14ac:dyDescent="0.25">
      <c r="W2230" s="37"/>
    </row>
    <row r="2231" spans="23:23" x14ac:dyDescent="0.25">
      <c r="W2231" s="37"/>
    </row>
    <row r="2232" spans="23:23" x14ac:dyDescent="0.25">
      <c r="W2232" s="37"/>
    </row>
    <row r="2233" spans="23:23" x14ac:dyDescent="0.25">
      <c r="W2233" s="37"/>
    </row>
    <row r="2234" spans="23:23" x14ac:dyDescent="0.25">
      <c r="W2234" s="37"/>
    </row>
    <row r="2235" spans="23:23" x14ac:dyDescent="0.25">
      <c r="W2235" s="37"/>
    </row>
    <row r="2236" spans="23:23" x14ac:dyDescent="0.25">
      <c r="W2236" s="37"/>
    </row>
    <row r="2237" spans="23:23" x14ac:dyDescent="0.25">
      <c r="W2237" s="37"/>
    </row>
    <row r="2238" spans="23:23" x14ac:dyDescent="0.25">
      <c r="W2238" s="37"/>
    </row>
    <row r="2239" spans="23:23" x14ac:dyDescent="0.25">
      <c r="W2239" s="37"/>
    </row>
    <row r="2240" spans="23:23" x14ac:dyDescent="0.25">
      <c r="W2240" s="37"/>
    </row>
    <row r="2241" spans="23:23" x14ac:dyDescent="0.25">
      <c r="W2241" s="37"/>
    </row>
    <row r="2242" spans="23:23" x14ac:dyDescent="0.25">
      <c r="W2242" s="37"/>
    </row>
    <row r="2243" spans="23:23" x14ac:dyDescent="0.25">
      <c r="W2243" s="37"/>
    </row>
    <row r="2244" spans="23:23" x14ac:dyDescent="0.25">
      <c r="W2244" s="37"/>
    </row>
    <row r="2245" spans="23:23" x14ac:dyDescent="0.25">
      <c r="W2245" s="37"/>
    </row>
    <row r="2246" spans="23:23" x14ac:dyDescent="0.25">
      <c r="W2246" s="37"/>
    </row>
    <row r="2247" spans="23:23" x14ac:dyDescent="0.25">
      <c r="W2247" s="37"/>
    </row>
    <row r="2248" spans="23:23" x14ac:dyDescent="0.25">
      <c r="W2248" s="37"/>
    </row>
    <row r="2249" spans="23:23" x14ac:dyDescent="0.25">
      <c r="W2249" s="37"/>
    </row>
    <row r="2250" spans="23:23" x14ac:dyDescent="0.25">
      <c r="W2250" s="37"/>
    </row>
    <row r="2251" spans="23:23" x14ac:dyDescent="0.25">
      <c r="W2251" s="37"/>
    </row>
    <row r="2252" spans="23:23" x14ac:dyDescent="0.25">
      <c r="W2252" s="37"/>
    </row>
    <row r="2253" spans="23:23" x14ac:dyDescent="0.25">
      <c r="W2253" s="37"/>
    </row>
    <row r="2254" spans="23:23" x14ac:dyDescent="0.25">
      <c r="W2254" s="37"/>
    </row>
    <row r="2255" spans="23:23" x14ac:dyDescent="0.25">
      <c r="W2255" s="37"/>
    </row>
    <row r="2256" spans="23:23" x14ac:dyDescent="0.25">
      <c r="W2256" s="37"/>
    </row>
    <row r="2257" spans="23:23" x14ac:dyDescent="0.25">
      <c r="W2257" s="37"/>
    </row>
    <row r="2258" spans="23:23" x14ac:dyDescent="0.25">
      <c r="W2258" s="37"/>
    </row>
    <row r="2259" spans="23:23" x14ac:dyDescent="0.25">
      <c r="W2259" s="37"/>
    </row>
    <row r="2260" spans="23:23" x14ac:dyDescent="0.25">
      <c r="W2260" s="37"/>
    </row>
    <row r="2261" spans="23:23" x14ac:dyDescent="0.25">
      <c r="W2261" s="37"/>
    </row>
    <row r="2262" spans="23:23" x14ac:dyDescent="0.25">
      <c r="W2262" s="37"/>
    </row>
    <row r="2263" spans="23:23" x14ac:dyDescent="0.25">
      <c r="W2263" s="37"/>
    </row>
    <row r="2264" spans="23:23" x14ac:dyDescent="0.25">
      <c r="W2264" s="37"/>
    </row>
    <row r="2265" spans="23:23" x14ac:dyDescent="0.25">
      <c r="W2265" s="37"/>
    </row>
    <row r="2266" spans="23:23" x14ac:dyDescent="0.25">
      <c r="W2266" s="37"/>
    </row>
    <row r="2267" spans="23:23" x14ac:dyDescent="0.25">
      <c r="W2267" s="37"/>
    </row>
    <row r="2268" spans="23:23" x14ac:dyDescent="0.25">
      <c r="W2268" s="37"/>
    </row>
    <row r="2269" spans="23:23" x14ac:dyDescent="0.25">
      <c r="W2269" s="37"/>
    </row>
    <row r="2270" spans="23:23" x14ac:dyDescent="0.25">
      <c r="W2270" s="37"/>
    </row>
    <row r="2271" spans="23:23" x14ac:dyDescent="0.25">
      <c r="W2271" s="37"/>
    </row>
    <row r="2272" spans="23:23" x14ac:dyDescent="0.25">
      <c r="W2272" s="37"/>
    </row>
    <row r="2273" spans="23:23" x14ac:dyDescent="0.25">
      <c r="W2273" s="37"/>
    </row>
    <row r="2274" spans="23:23" x14ac:dyDescent="0.25">
      <c r="W2274" s="37"/>
    </row>
    <row r="2275" spans="23:23" x14ac:dyDescent="0.25">
      <c r="W2275" s="37"/>
    </row>
    <row r="2276" spans="23:23" x14ac:dyDescent="0.25">
      <c r="W2276" s="37"/>
    </row>
    <row r="2277" spans="23:23" x14ac:dyDescent="0.25">
      <c r="W2277" s="37"/>
    </row>
    <row r="2278" spans="23:23" x14ac:dyDescent="0.25">
      <c r="W2278" s="37"/>
    </row>
    <row r="2279" spans="23:23" x14ac:dyDescent="0.25">
      <c r="W2279" s="37"/>
    </row>
    <row r="2280" spans="23:23" x14ac:dyDescent="0.25">
      <c r="W2280" s="37"/>
    </row>
    <row r="2281" spans="23:23" x14ac:dyDescent="0.25">
      <c r="W2281" s="37"/>
    </row>
    <row r="2282" spans="23:23" x14ac:dyDescent="0.25">
      <c r="W2282" s="37"/>
    </row>
    <row r="2283" spans="23:23" x14ac:dyDescent="0.25">
      <c r="W2283" s="37"/>
    </row>
    <row r="2284" spans="23:23" x14ac:dyDescent="0.25">
      <c r="W2284" s="37"/>
    </row>
    <row r="2285" spans="23:23" x14ac:dyDescent="0.25">
      <c r="W2285" s="37"/>
    </row>
    <row r="2286" spans="23:23" x14ac:dyDescent="0.25">
      <c r="W2286" s="37"/>
    </row>
    <row r="2287" spans="23:23" x14ac:dyDescent="0.25">
      <c r="W2287" s="37"/>
    </row>
    <row r="2288" spans="23:23" x14ac:dyDescent="0.25">
      <c r="W2288" s="37"/>
    </row>
    <row r="2289" spans="23:23" x14ac:dyDescent="0.25">
      <c r="W2289" s="37"/>
    </row>
    <row r="2290" spans="23:23" x14ac:dyDescent="0.25">
      <c r="W2290" s="37"/>
    </row>
    <row r="2291" spans="23:23" x14ac:dyDescent="0.25">
      <c r="W2291" s="37"/>
    </row>
    <row r="2292" spans="23:23" x14ac:dyDescent="0.25">
      <c r="W2292" s="37"/>
    </row>
    <row r="2293" spans="23:23" x14ac:dyDescent="0.25">
      <c r="W2293" s="37"/>
    </row>
    <row r="2294" spans="23:23" x14ac:dyDescent="0.25">
      <c r="W2294" s="37"/>
    </row>
    <row r="2295" spans="23:23" x14ac:dyDescent="0.25">
      <c r="W2295" s="37"/>
    </row>
    <row r="2296" spans="23:23" x14ac:dyDescent="0.25">
      <c r="W2296" s="37"/>
    </row>
    <row r="2297" spans="23:23" x14ac:dyDescent="0.25">
      <c r="W2297" s="37"/>
    </row>
    <row r="2298" spans="23:23" x14ac:dyDescent="0.25">
      <c r="W2298" s="37"/>
    </row>
    <row r="2299" spans="23:23" x14ac:dyDescent="0.25">
      <c r="W2299" s="37"/>
    </row>
    <row r="2300" spans="23:23" x14ac:dyDescent="0.25">
      <c r="W2300" s="37"/>
    </row>
    <row r="2301" spans="23:23" x14ac:dyDescent="0.25">
      <c r="W2301" s="37"/>
    </row>
    <row r="2302" spans="23:23" x14ac:dyDescent="0.25">
      <c r="W2302" s="37"/>
    </row>
    <row r="2303" spans="23:23" x14ac:dyDescent="0.25">
      <c r="W2303" s="37"/>
    </row>
    <row r="2304" spans="23:23" x14ac:dyDescent="0.25">
      <c r="W2304" s="37"/>
    </row>
    <row r="2305" spans="23:23" x14ac:dyDescent="0.25">
      <c r="W2305" s="37"/>
    </row>
    <row r="2306" spans="23:23" x14ac:dyDescent="0.25">
      <c r="W2306" s="37"/>
    </row>
    <row r="2307" spans="23:23" x14ac:dyDescent="0.25">
      <c r="W2307" s="37"/>
    </row>
    <row r="2308" spans="23:23" x14ac:dyDescent="0.25">
      <c r="W2308" s="37"/>
    </row>
    <row r="2309" spans="23:23" x14ac:dyDescent="0.25">
      <c r="W2309" s="37"/>
    </row>
    <row r="2310" spans="23:23" x14ac:dyDescent="0.25">
      <c r="W2310" s="37"/>
    </row>
    <row r="2311" spans="23:23" x14ac:dyDescent="0.25">
      <c r="W2311" s="37"/>
    </row>
    <row r="2312" spans="23:23" x14ac:dyDescent="0.25">
      <c r="W2312" s="37"/>
    </row>
    <row r="2313" spans="23:23" x14ac:dyDescent="0.25">
      <c r="W2313" s="37"/>
    </row>
    <row r="2314" spans="23:23" x14ac:dyDescent="0.25">
      <c r="W2314" s="37"/>
    </row>
    <row r="2315" spans="23:23" x14ac:dyDescent="0.25">
      <c r="W2315" s="37"/>
    </row>
    <row r="2316" spans="23:23" x14ac:dyDescent="0.25">
      <c r="W2316" s="37"/>
    </row>
    <row r="2317" spans="23:23" x14ac:dyDescent="0.25">
      <c r="W2317" s="37"/>
    </row>
    <row r="2318" spans="23:23" x14ac:dyDescent="0.25">
      <c r="W2318" s="37"/>
    </row>
    <row r="2319" spans="23:23" x14ac:dyDescent="0.25">
      <c r="W2319" s="37"/>
    </row>
    <row r="2320" spans="23:23" x14ac:dyDescent="0.25">
      <c r="W2320" s="37"/>
    </row>
    <row r="2321" spans="23:23" x14ac:dyDescent="0.25">
      <c r="W2321" s="37"/>
    </row>
    <row r="2322" spans="23:23" x14ac:dyDescent="0.25">
      <c r="W2322" s="37"/>
    </row>
    <row r="2323" spans="23:23" x14ac:dyDescent="0.25">
      <c r="W2323" s="37"/>
    </row>
    <row r="2324" spans="23:23" x14ac:dyDescent="0.25">
      <c r="W2324" s="37"/>
    </row>
    <row r="2325" spans="23:23" x14ac:dyDescent="0.25">
      <c r="W2325" s="37"/>
    </row>
    <row r="2326" spans="23:23" x14ac:dyDescent="0.25">
      <c r="W2326" s="37"/>
    </row>
    <row r="2327" spans="23:23" x14ac:dyDescent="0.25">
      <c r="W2327" s="37"/>
    </row>
    <row r="2328" spans="23:23" x14ac:dyDescent="0.25">
      <c r="W2328" s="37"/>
    </row>
    <row r="2329" spans="23:23" x14ac:dyDescent="0.25">
      <c r="W2329" s="37"/>
    </row>
    <row r="2330" spans="23:23" x14ac:dyDescent="0.25">
      <c r="W2330" s="37"/>
    </row>
    <row r="2331" spans="23:23" x14ac:dyDescent="0.25">
      <c r="W2331" s="37"/>
    </row>
    <row r="2332" spans="23:23" x14ac:dyDescent="0.25">
      <c r="W2332" s="37"/>
    </row>
    <row r="2333" spans="23:23" x14ac:dyDescent="0.25">
      <c r="W2333" s="37"/>
    </row>
    <row r="2334" spans="23:23" x14ac:dyDescent="0.25">
      <c r="W2334" s="37"/>
    </row>
    <row r="2335" spans="23:23" x14ac:dyDescent="0.25">
      <c r="W2335" s="37"/>
    </row>
    <row r="2336" spans="23:23" x14ac:dyDescent="0.25">
      <c r="W2336" s="37"/>
    </row>
    <row r="2337" spans="23:23" x14ac:dyDescent="0.25">
      <c r="W2337" s="37"/>
    </row>
    <row r="2338" spans="23:23" x14ac:dyDescent="0.25">
      <c r="W2338" s="37"/>
    </row>
    <row r="2339" spans="23:23" x14ac:dyDescent="0.25">
      <c r="W2339" s="37"/>
    </row>
    <row r="2340" spans="23:23" x14ac:dyDescent="0.25">
      <c r="W2340" s="37"/>
    </row>
    <row r="2341" spans="23:23" x14ac:dyDescent="0.25">
      <c r="W2341" s="37"/>
    </row>
    <row r="2342" spans="23:23" x14ac:dyDescent="0.25">
      <c r="W2342" s="37"/>
    </row>
    <row r="2343" spans="23:23" x14ac:dyDescent="0.25">
      <c r="W2343" s="37"/>
    </row>
    <row r="2344" spans="23:23" x14ac:dyDescent="0.25">
      <c r="W2344" s="37"/>
    </row>
    <row r="2345" spans="23:23" x14ac:dyDescent="0.25">
      <c r="W2345" s="37"/>
    </row>
    <row r="2346" spans="23:23" x14ac:dyDescent="0.25">
      <c r="W2346" s="37"/>
    </row>
    <row r="2347" spans="23:23" x14ac:dyDescent="0.25">
      <c r="W2347" s="37"/>
    </row>
    <row r="2348" spans="23:23" x14ac:dyDescent="0.25">
      <c r="W2348" s="37"/>
    </row>
    <row r="2349" spans="23:23" x14ac:dyDescent="0.25">
      <c r="W2349" s="37"/>
    </row>
    <row r="2350" spans="23:23" x14ac:dyDescent="0.25">
      <c r="W2350" s="37"/>
    </row>
    <row r="2351" spans="23:23" x14ac:dyDescent="0.25">
      <c r="W2351" s="37"/>
    </row>
    <row r="2352" spans="23:23" x14ac:dyDescent="0.25">
      <c r="W2352" s="37"/>
    </row>
    <row r="2353" spans="23:23" x14ac:dyDescent="0.25">
      <c r="W2353" s="37"/>
    </row>
    <row r="2354" spans="23:23" x14ac:dyDescent="0.25">
      <c r="W2354" s="37"/>
    </row>
    <row r="2355" spans="23:23" x14ac:dyDescent="0.25">
      <c r="W2355" s="37"/>
    </row>
    <row r="2356" spans="23:23" x14ac:dyDescent="0.25">
      <c r="W2356" s="37"/>
    </row>
    <row r="2357" spans="23:23" x14ac:dyDescent="0.25">
      <c r="W2357" s="37"/>
    </row>
    <row r="2358" spans="23:23" x14ac:dyDescent="0.25">
      <c r="W2358" s="37"/>
    </row>
    <row r="2359" spans="23:23" x14ac:dyDescent="0.25">
      <c r="W2359" s="37"/>
    </row>
    <row r="2360" spans="23:23" x14ac:dyDescent="0.25">
      <c r="W2360" s="37"/>
    </row>
    <row r="2361" spans="23:23" x14ac:dyDescent="0.25">
      <c r="W2361" s="37"/>
    </row>
    <row r="2362" spans="23:23" x14ac:dyDescent="0.25">
      <c r="W2362" s="37"/>
    </row>
    <row r="2363" spans="23:23" x14ac:dyDescent="0.25">
      <c r="W2363" s="37"/>
    </row>
    <row r="2364" spans="23:23" x14ac:dyDescent="0.25">
      <c r="W2364" s="37"/>
    </row>
    <row r="2365" spans="23:23" x14ac:dyDescent="0.25">
      <c r="W2365" s="37"/>
    </row>
    <row r="2366" spans="23:23" x14ac:dyDescent="0.25">
      <c r="W2366" s="37"/>
    </row>
    <row r="2367" spans="23:23" x14ac:dyDescent="0.25">
      <c r="W2367" s="37"/>
    </row>
    <row r="2368" spans="23:23" x14ac:dyDescent="0.25">
      <c r="W2368" s="37"/>
    </row>
    <row r="2369" spans="23:23" x14ac:dyDescent="0.25">
      <c r="W2369" s="37"/>
    </row>
    <row r="2370" spans="23:23" x14ac:dyDescent="0.25">
      <c r="W2370" s="37"/>
    </row>
    <row r="2371" spans="23:23" x14ac:dyDescent="0.25">
      <c r="W2371" s="37"/>
    </row>
    <row r="2372" spans="23:23" x14ac:dyDescent="0.25">
      <c r="W2372" s="37"/>
    </row>
    <row r="2373" spans="23:23" x14ac:dyDescent="0.25">
      <c r="W2373" s="37"/>
    </row>
    <row r="2374" spans="23:23" x14ac:dyDescent="0.25">
      <c r="W2374" s="37"/>
    </row>
    <row r="2375" spans="23:23" x14ac:dyDescent="0.25">
      <c r="W2375" s="37"/>
    </row>
    <row r="2376" spans="23:23" x14ac:dyDescent="0.25">
      <c r="W2376" s="37"/>
    </row>
    <row r="2377" spans="23:23" x14ac:dyDescent="0.25">
      <c r="W2377" s="37"/>
    </row>
    <row r="2378" spans="23:23" x14ac:dyDescent="0.25">
      <c r="W2378" s="37"/>
    </row>
    <row r="2379" spans="23:23" x14ac:dyDescent="0.25">
      <c r="W2379" s="37"/>
    </row>
    <row r="2380" spans="23:23" x14ac:dyDescent="0.25">
      <c r="W2380" s="37"/>
    </row>
    <row r="2381" spans="23:23" x14ac:dyDescent="0.25">
      <c r="W2381" s="37"/>
    </row>
    <row r="2382" spans="23:23" x14ac:dyDescent="0.25">
      <c r="W2382" s="37"/>
    </row>
    <row r="2383" spans="23:23" x14ac:dyDescent="0.25">
      <c r="W2383" s="37"/>
    </row>
    <row r="2384" spans="23:23" x14ac:dyDescent="0.25">
      <c r="W2384" s="37"/>
    </row>
    <row r="2385" spans="23:23" x14ac:dyDescent="0.25">
      <c r="W2385" s="37"/>
    </row>
    <row r="2386" spans="23:23" x14ac:dyDescent="0.25">
      <c r="W2386" s="37"/>
    </row>
    <row r="2387" spans="23:23" x14ac:dyDescent="0.25">
      <c r="W2387" s="37"/>
    </row>
    <row r="2388" spans="23:23" x14ac:dyDescent="0.25">
      <c r="W2388" s="37"/>
    </row>
    <row r="2389" spans="23:23" x14ac:dyDescent="0.25">
      <c r="W2389" s="37"/>
    </row>
    <row r="2390" spans="23:23" x14ac:dyDescent="0.25">
      <c r="W2390" s="37"/>
    </row>
    <row r="2391" spans="23:23" x14ac:dyDescent="0.25">
      <c r="W2391" s="37"/>
    </row>
    <row r="2392" spans="23:23" x14ac:dyDescent="0.25">
      <c r="W2392" s="37"/>
    </row>
    <row r="2393" spans="23:23" x14ac:dyDescent="0.25">
      <c r="W2393" s="37"/>
    </row>
    <row r="2394" spans="23:23" x14ac:dyDescent="0.25">
      <c r="W2394" s="37"/>
    </row>
    <row r="2395" spans="23:23" x14ac:dyDescent="0.25">
      <c r="W2395" s="37"/>
    </row>
    <row r="2396" spans="23:23" x14ac:dyDescent="0.25">
      <c r="W2396" s="37"/>
    </row>
    <row r="2397" spans="23:23" x14ac:dyDescent="0.25">
      <c r="W2397" s="37"/>
    </row>
    <row r="2398" spans="23:23" x14ac:dyDescent="0.25">
      <c r="W2398" s="37"/>
    </row>
    <row r="2399" spans="23:23" x14ac:dyDescent="0.25">
      <c r="W2399" s="37"/>
    </row>
    <row r="2400" spans="23:23" x14ac:dyDescent="0.25">
      <c r="W2400" s="37"/>
    </row>
    <row r="2401" spans="23:23" x14ac:dyDescent="0.25">
      <c r="W2401" s="37"/>
    </row>
    <row r="2402" spans="23:23" x14ac:dyDescent="0.25">
      <c r="W2402" s="37"/>
    </row>
    <row r="2403" spans="23:23" x14ac:dyDescent="0.25">
      <c r="W2403" s="37"/>
    </row>
    <row r="2404" spans="23:23" x14ac:dyDescent="0.25">
      <c r="W2404" s="37"/>
    </row>
    <row r="2405" spans="23:23" x14ac:dyDescent="0.25">
      <c r="W2405" s="37"/>
    </row>
    <row r="2406" spans="23:23" x14ac:dyDescent="0.25">
      <c r="W2406" s="37"/>
    </row>
    <row r="2407" spans="23:23" x14ac:dyDescent="0.25">
      <c r="W2407" s="37"/>
    </row>
    <row r="2408" spans="23:23" x14ac:dyDescent="0.25">
      <c r="W2408" s="37"/>
    </row>
    <row r="2409" spans="23:23" x14ac:dyDescent="0.25">
      <c r="W2409" s="37"/>
    </row>
    <row r="2410" spans="23:23" x14ac:dyDescent="0.25">
      <c r="W2410" s="37"/>
    </row>
    <row r="2411" spans="23:23" x14ac:dyDescent="0.25">
      <c r="W2411" s="37"/>
    </row>
    <row r="2412" spans="23:23" x14ac:dyDescent="0.25">
      <c r="W2412" s="37"/>
    </row>
    <row r="2413" spans="23:23" x14ac:dyDescent="0.25">
      <c r="W2413" s="37"/>
    </row>
    <row r="2414" spans="23:23" x14ac:dyDescent="0.25">
      <c r="W2414" s="37"/>
    </row>
    <row r="2415" spans="23:23" x14ac:dyDescent="0.25">
      <c r="W2415" s="37"/>
    </row>
    <row r="2416" spans="23:23" x14ac:dyDescent="0.25">
      <c r="W2416" s="37"/>
    </row>
    <row r="2417" spans="23:23" x14ac:dyDescent="0.25">
      <c r="W2417" s="37"/>
    </row>
    <row r="2418" spans="23:23" x14ac:dyDescent="0.25">
      <c r="W2418" s="37"/>
    </row>
    <row r="2419" spans="23:23" x14ac:dyDescent="0.25">
      <c r="W2419" s="37"/>
    </row>
    <row r="2420" spans="23:23" x14ac:dyDescent="0.25">
      <c r="W2420" s="37"/>
    </row>
    <row r="2421" spans="23:23" x14ac:dyDescent="0.25">
      <c r="W2421" s="37"/>
    </row>
    <row r="2422" spans="23:23" x14ac:dyDescent="0.25">
      <c r="W2422" s="37"/>
    </row>
    <row r="2423" spans="23:23" x14ac:dyDescent="0.25">
      <c r="W2423" s="37"/>
    </row>
    <row r="2424" spans="23:23" x14ac:dyDescent="0.25">
      <c r="W2424" s="37"/>
    </row>
    <row r="2425" spans="23:23" x14ac:dyDescent="0.25">
      <c r="W2425" s="37"/>
    </row>
    <row r="2426" spans="23:23" x14ac:dyDescent="0.25">
      <c r="W2426" s="37"/>
    </row>
    <row r="2427" spans="23:23" x14ac:dyDescent="0.25">
      <c r="W2427" s="37"/>
    </row>
    <row r="2428" spans="23:23" x14ac:dyDescent="0.25">
      <c r="W2428" s="37"/>
    </row>
    <row r="2429" spans="23:23" x14ac:dyDescent="0.25">
      <c r="W2429" s="37"/>
    </row>
    <row r="2430" spans="23:23" x14ac:dyDescent="0.25">
      <c r="W2430" s="37"/>
    </row>
    <row r="2431" spans="23:23" x14ac:dyDescent="0.25">
      <c r="W2431" s="37"/>
    </row>
    <row r="2432" spans="23:23" x14ac:dyDescent="0.25">
      <c r="W2432" s="37"/>
    </row>
    <row r="2433" spans="23:23" x14ac:dyDescent="0.25">
      <c r="W2433" s="37"/>
    </row>
    <row r="2434" spans="23:23" x14ac:dyDescent="0.25">
      <c r="W2434" s="37"/>
    </row>
    <row r="2435" spans="23:23" x14ac:dyDescent="0.25">
      <c r="W2435" s="37"/>
    </row>
    <row r="2436" spans="23:23" x14ac:dyDescent="0.25">
      <c r="W2436" s="37"/>
    </row>
    <row r="2437" spans="23:23" x14ac:dyDescent="0.25">
      <c r="W2437" s="37"/>
    </row>
    <row r="2438" spans="23:23" x14ac:dyDescent="0.25">
      <c r="W2438" s="37"/>
    </row>
    <row r="2439" spans="23:23" x14ac:dyDescent="0.25">
      <c r="W2439" s="37"/>
    </row>
    <row r="2440" spans="23:23" x14ac:dyDescent="0.25">
      <c r="W2440" s="37"/>
    </row>
    <row r="2441" spans="23:23" x14ac:dyDescent="0.25">
      <c r="W2441" s="37"/>
    </row>
    <row r="2442" spans="23:23" x14ac:dyDescent="0.25">
      <c r="W2442" s="37"/>
    </row>
    <row r="2443" spans="23:23" x14ac:dyDescent="0.25">
      <c r="W2443" s="37"/>
    </row>
    <row r="2444" spans="23:23" x14ac:dyDescent="0.25">
      <c r="W2444" s="37"/>
    </row>
    <row r="2445" spans="23:23" x14ac:dyDescent="0.25">
      <c r="W2445" s="37"/>
    </row>
    <row r="2446" spans="23:23" x14ac:dyDescent="0.25">
      <c r="W2446" s="37"/>
    </row>
    <row r="2447" spans="23:23" x14ac:dyDescent="0.25">
      <c r="W2447" s="37"/>
    </row>
    <row r="2448" spans="23:23" x14ac:dyDescent="0.25">
      <c r="W2448" s="37"/>
    </row>
    <row r="2449" spans="23:23" x14ac:dyDescent="0.25">
      <c r="W2449" s="37"/>
    </row>
    <row r="2450" spans="23:23" x14ac:dyDescent="0.25">
      <c r="W2450" s="37"/>
    </row>
    <row r="2451" spans="23:23" x14ac:dyDescent="0.25">
      <c r="W2451" s="37"/>
    </row>
    <row r="2452" spans="23:23" x14ac:dyDescent="0.25">
      <c r="W2452" s="37"/>
    </row>
    <row r="2453" spans="23:23" x14ac:dyDescent="0.25">
      <c r="W2453" s="37"/>
    </row>
    <row r="2454" spans="23:23" x14ac:dyDescent="0.25">
      <c r="W2454" s="37"/>
    </row>
    <row r="2455" spans="23:23" x14ac:dyDescent="0.25">
      <c r="W2455" s="37"/>
    </row>
    <row r="2456" spans="23:23" x14ac:dyDescent="0.25">
      <c r="W2456" s="37"/>
    </row>
    <row r="2457" spans="23:23" x14ac:dyDescent="0.25">
      <c r="W2457" s="37"/>
    </row>
    <row r="2458" spans="23:23" x14ac:dyDescent="0.25">
      <c r="W2458" s="37"/>
    </row>
    <row r="2459" spans="23:23" x14ac:dyDescent="0.25">
      <c r="W2459" s="37"/>
    </row>
    <row r="2460" spans="23:23" x14ac:dyDescent="0.25">
      <c r="W2460" s="37"/>
    </row>
    <row r="2461" spans="23:23" x14ac:dyDescent="0.25">
      <c r="W2461" s="37"/>
    </row>
    <row r="2462" spans="23:23" x14ac:dyDescent="0.25">
      <c r="W2462" s="37"/>
    </row>
    <row r="2463" spans="23:23" x14ac:dyDescent="0.25">
      <c r="W2463" s="37"/>
    </row>
    <row r="2464" spans="23:23" x14ac:dyDescent="0.25">
      <c r="W2464" s="37"/>
    </row>
    <row r="2465" spans="23:23" x14ac:dyDescent="0.25">
      <c r="W2465" s="37"/>
    </row>
    <row r="2466" spans="23:23" x14ac:dyDescent="0.25">
      <c r="W2466" s="37"/>
    </row>
    <row r="2467" spans="23:23" x14ac:dyDescent="0.25">
      <c r="W2467" s="37"/>
    </row>
    <row r="2468" spans="23:23" x14ac:dyDescent="0.25">
      <c r="W2468" s="37"/>
    </row>
    <row r="2469" spans="23:23" x14ac:dyDescent="0.25">
      <c r="W2469" s="37"/>
    </row>
    <row r="2470" spans="23:23" x14ac:dyDescent="0.25">
      <c r="W2470" s="37"/>
    </row>
    <row r="2471" spans="23:23" x14ac:dyDescent="0.25">
      <c r="W2471" s="37"/>
    </row>
    <row r="2472" spans="23:23" x14ac:dyDescent="0.25">
      <c r="W2472" s="37"/>
    </row>
    <row r="2473" spans="23:23" x14ac:dyDescent="0.25">
      <c r="W2473" s="37"/>
    </row>
    <row r="2474" spans="23:23" x14ac:dyDescent="0.25">
      <c r="W2474" s="37"/>
    </row>
    <row r="2475" spans="23:23" x14ac:dyDescent="0.25">
      <c r="W2475" s="37"/>
    </row>
    <row r="2476" spans="23:23" x14ac:dyDescent="0.25">
      <c r="W2476" s="37"/>
    </row>
    <row r="2477" spans="23:23" x14ac:dyDescent="0.25">
      <c r="W2477" s="37"/>
    </row>
    <row r="2478" spans="23:23" x14ac:dyDescent="0.25">
      <c r="W2478" s="37"/>
    </row>
    <row r="2479" spans="23:23" x14ac:dyDescent="0.25">
      <c r="W2479" s="37"/>
    </row>
    <row r="2480" spans="23:23" x14ac:dyDescent="0.25">
      <c r="W2480" s="37"/>
    </row>
    <row r="2481" spans="23:23" x14ac:dyDescent="0.25">
      <c r="W2481" s="37"/>
    </row>
    <row r="2482" spans="23:23" x14ac:dyDescent="0.25">
      <c r="W2482" s="37"/>
    </row>
    <row r="2483" spans="23:23" x14ac:dyDescent="0.25">
      <c r="W2483" s="37"/>
    </row>
    <row r="2484" spans="23:23" x14ac:dyDescent="0.25">
      <c r="W2484" s="37"/>
    </row>
    <row r="2485" spans="23:23" x14ac:dyDescent="0.25">
      <c r="W2485" s="37"/>
    </row>
    <row r="2486" spans="23:23" x14ac:dyDescent="0.25">
      <c r="W2486" s="37"/>
    </row>
    <row r="2487" spans="23:23" x14ac:dyDescent="0.25">
      <c r="W2487" s="37"/>
    </row>
    <row r="2488" spans="23:23" x14ac:dyDescent="0.25">
      <c r="W2488" s="37"/>
    </row>
    <row r="2489" spans="23:23" x14ac:dyDescent="0.25">
      <c r="W2489" s="37"/>
    </row>
    <row r="2490" spans="23:23" x14ac:dyDescent="0.25">
      <c r="W2490" s="37"/>
    </row>
    <row r="2491" spans="23:23" x14ac:dyDescent="0.25">
      <c r="W2491" s="37"/>
    </row>
    <row r="2492" spans="23:23" x14ac:dyDescent="0.25">
      <c r="W2492" s="37"/>
    </row>
    <row r="2493" spans="23:23" x14ac:dyDescent="0.25">
      <c r="W2493" s="37"/>
    </row>
    <row r="2494" spans="23:23" x14ac:dyDescent="0.25">
      <c r="W2494" s="37"/>
    </row>
    <row r="2495" spans="23:23" x14ac:dyDescent="0.25">
      <c r="W2495" s="37"/>
    </row>
    <row r="2496" spans="23:23" x14ac:dyDescent="0.25">
      <c r="W2496" s="37"/>
    </row>
    <row r="2497" spans="23:23" x14ac:dyDescent="0.25">
      <c r="W2497" s="37"/>
    </row>
    <row r="2498" spans="23:23" x14ac:dyDescent="0.25">
      <c r="W2498" s="37"/>
    </row>
    <row r="2499" spans="23:23" x14ac:dyDescent="0.25">
      <c r="W2499" s="37"/>
    </row>
    <row r="2500" spans="23:23" x14ac:dyDescent="0.25">
      <c r="W2500" s="37"/>
    </row>
    <row r="2501" spans="23:23" x14ac:dyDescent="0.25">
      <c r="W2501" s="37"/>
    </row>
    <row r="2502" spans="23:23" x14ac:dyDescent="0.25">
      <c r="W2502" s="37"/>
    </row>
    <row r="2503" spans="23:23" x14ac:dyDescent="0.25">
      <c r="W2503" s="37"/>
    </row>
    <row r="2504" spans="23:23" x14ac:dyDescent="0.25">
      <c r="W2504" s="37"/>
    </row>
    <row r="2505" spans="23:23" x14ac:dyDescent="0.25">
      <c r="W2505" s="37"/>
    </row>
    <row r="2506" spans="23:23" x14ac:dyDescent="0.25">
      <c r="W2506" s="37"/>
    </row>
    <row r="2507" spans="23:23" x14ac:dyDescent="0.25">
      <c r="W2507" s="37"/>
    </row>
    <row r="2508" spans="23:23" x14ac:dyDescent="0.25">
      <c r="W2508" s="37"/>
    </row>
    <row r="2509" spans="23:23" x14ac:dyDescent="0.25">
      <c r="W2509" s="37"/>
    </row>
    <row r="2510" spans="23:23" x14ac:dyDescent="0.25">
      <c r="W2510" s="37"/>
    </row>
    <row r="2511" spans="23:23" x14ac:dyDescent="0.25">
      <c r="W2511" s="37"/>
    </row>
    <row r="2512" spans="23:23" x14ac:dyDescent="0.25">
      <c r="W2512" s="37"/>
    </row>
    <row r="2513" spans="23:23" x14ac:dyDescent="0.25">
      <c r="W2513" s="37"/>
    </row>
    <row r="2514" spans="23:23" x14ac:dyDescent="0.25">
      <c r="W2514" s="37"/>
    </row>
    <row r="2515" spans="23:23" x14ac:dyDescent="0.25">
      <c r="W2515" s="37"/>
    </row>
    <row r="2516" spans="23:23" x14ac:dyDescent="0.25">
      <c r="W2516" s="37"/>
    </row>
    <row r="2517" spans="23:23" x14ac:dyDescent="0.25">
      <c r="W2517" s="37"/>
    </row>
    <row r="2518" spans="23:23" x14ac:dyDescent="0.25">
      <c r="W2518" s="37"/>
    </row>
    <row r="2519" spans="23:23" x14ac:dyDescent="0.25">
      <c r="W2519" s="37"/>
    </row>
    <row r="2520" spans="23:23" x14ac:dyDescent="0.25">
      <c r="W2520" s="37"/>
    </row>
    <row r="2521" spans="23:23" x14ac:dyDescent="0.25">
      <c r="W2521" s="37"/>
    </row>
    <row r="2522" spans="23:23" x14ac:dyDescent="0.25">
      <c r="W2522" s="37"/>
    </row>
    <row r="2523" spans="23:23" x14ac:dyDescent="0.25">
      <c r="W2523" s="37"/>
    </row>
    <row r="2524" spans="23:23" x14ac:dyDescent="0.25">
      <c r="W2524" s="37"/>
    </row>
    <row r="2525" spans="23:23" x14ac:dyDescent="0.25">
      <c r="W2525" s="37"/>
    </row>
    <row r="2526" spans="23:23" x14ac:dyDescent="0.25">
      <c r="W2526" s="37"/>
    </row>
    <row r="2527" spans="23:23" x14ac:dyDescent="0.25">
      <c r="W2527" s="37"/>
    </row>
    <row r="2528" spans="23:23" x14ac:dyDescent="0.25">
      <c r="W2528" s="37"/>
    </row>
    <row r="2529" spans="23:23" x14ac:dyDescent="0.25">
      <c r="W2529" s="37"/>
    </row>
    <row r="2530" spans="23:23" x14ac:dyDescent="0.25">
      <c r="W2530" s="37"/>
    </row>
  </sheetData>
  <sheetProtection algorithmName="SHA-512" hashValue="GoCr/R9H/sPj+Wnw0GtZlRPlu5E6yn0efTY7cNAtkOiwnG+Qxy4K8jTPFNS/VkIxM02MLfgt9RQoStYUroqUsA==" saltValue="BeqQM9TAjmvzs6jXmYxQg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0"/>
  <sheetViews>
    <sheetView workbookViewId="0">
      <selection activeCell="A26" sqref="A26"/>
    </sheetView>
  </sheetViews>
  <sheetFormatPr defaultColWidth="9.140625" defaultRowHeight="15" x14ac:dyDescent="0.25"/>
  <cols>
    <col min="1" max="1" width="14.28515625" style="12" bestFit="1" customWidth="1"/>
    <col min="2" max="2" width="20.5703125" style="12" bestFit="1" customWidth="1"/>
    <col min="3" max="16384" width="9.140625" style="12"/>
  </cols>
  <sheetData>
    <row r="1" spans="1:5" x14ac:dyDescent="0.25">
      <c r="A1" s="11" t="s">
        <v>5</v>
      </c>
      <c r="B1" s="11" t="s">
        <v>10</v>
      </c>
    </row>
    <row r="2" spans="1:5" x14ac:dyDescent="0.25">
      <c r="A2" s="12" t="s">
        <v>6</v>
      </c>
      <c r="B2" s="13" t="s">
        <v>11</v>
      </c>
    </row>
    <row r="3" spans="1:5" x14ac:dyDescent="0.25">
      <c r="A3" s="12" t="s">
        <v>7</v>
      </c>
      <c r="B3" s="13" t="s">
        <v>12</v>
      </c>
    </row>
    <row r="4" spans="1:5" x14ac:dyDescent="0.25">
      <c r="A4" s="12" t="s">
        <v>37</v>
      </c>
      <c r="B4" s="13" t="s">
        <v>13</v>
      </c>
    </row>
    <row r="5" spans="1:5" x14ac:dyDescent="0.25">
      <c r="A5" s="12" t="s">
        <v>38</v>
      </c>
      <c r="B5" s="13" t="s">
        <v>14</v>
      </c>
    </row>
    <row r="7" spans="1:5" x14ac:dyDescent="0.25">
      <c r="B7" s="12" t="s">
        <v>15</v>
      </c>
    </row>
    <row r="8" spans="1:5" x14ac:dyDescent="0.25">
      <c r="B8" s="12" t="s">
        <v>33</v>
      </c>
    </row>
    <row r="9" spans="1:5" x14ac:dyDescent="0.25">
      <c r="B9" s="12" t="s">
        <v>34</v>
      </c>
      <c r="E9" s="12" t="s">
        <v>37</v>
      </c>
    </row>
    <row r="10" spans="1:5" x14ac:dyDescent="0.25">
      <c r="E10" s="12" t="s">
        <v>38</v>
      </c>
    </row>
  </sheetData>
  <sheetProtection algorithmName="SHA-512" hashValue="jBMlzFv0aSMyLsFxCp3DuxnZN4rC6LotzL/mP/rY2MkOwbBU1jR03/F/cN0sEZP7chOsdnB8KDfEgqq2KKCxyg==" saltValue="oyJiMzeVmUryecKoXXQFn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Forward Curve</vt:lpstr>
      <vt:lpstr>Notes &amp; 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Pensford</dc:creator>
  <cp:lastModifiedBy>heath</cp:lastModifiedBy>
  <dcterms:created xsi:type="dcterms:W3CDTF">2015-09-16T12:43:16Z</dcterms:created>
  <dcterms:modified xsi:type="dcterms:W3CDTF">2020-03-31T12:34:08Z</dcterms:modified>
</cp:coreProperties>
</file>